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8_{D401B4B0-2C39-4C17-A92A-B1FDC56529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Arkusz1!$A$1:$D$43</definedName>
  </definedNames>
  <calcPr calcId="181029"/>
</workbook>
</file>

<file path=xl/calcChain.xml><?xml version="1.0" encoding="utf-8"?>
<calcChain xmlns="http://schemas.openxmlformats.org/spreadsheetml/2006/main">
  <c r="C25" i="1" l="1"/>
  <c r="C34" i="1"/>
  <c r="D34" i="1" s="1"/>
  <c r="C17" i="1"/>
  <c r="D17" i="1" s="1"/>
  <c r="C14" i="1"/>
  <c r="D14" i="1" s="1"/>
  <c r="C13" i="1"/>
  <c r="D13" i="1" s="1"/>
  <c r="C12" i="1"/>
  <c r="D12" i="1" s="1"/>
  <c r="C11" i="1"/>
  <c r="D11" i="1" s="1"/>
  <c r="C9" i="1"/>
  <c r="D9" i="1" s="1"/>
  <c r="C42" i="1" l="1"/>
  <c r="C18" i="1" l="1"/>
  <c r="D29" i="1" l="1"/>
  <c r="D16" i="1" l="1"/>
  <c r="D7" i="1"/>
  <c r="D6" i="1"/>
  <c r="D41" i="1"/>
  <c r="D42" i="1" s="1"/>
  <c r="D39" i="1"/>
  <c r="C39" i="1"/>
  <c r="D35" i="1"/>
  <c r="D33" i="1"/>
  <c r="D32" i="1"/>
  <c r="D31" i="1"/>
  <c r="C29" i="1"/>
  <c r="D36" i="1" l="1"/>
  <c r="D18" i="1"/>
  <c r="C36" i="1"/>
  <c r="D43" i="1" l="1"/>
  <c r="C43" i="1"/>
</calcChain>
</file>

<file path=xl/sharedStrings.xml><?xml version="1.0" encoding="utf-8"?>
<sst xmlns="http://schemas.openxmlformats.org/spreadsheetml/2006/main" count="51" uniqueCount="34">
  <si>
    <t>Budżet Miejskiego Ośrodka Pomocy Rodzinie w Świnoujściu</t>
  </si>
  <si>
    <t>ROZDZIAŁ</t>
  </si>
  <si>
    <t>TYTUŁ ROZDZIAŁU</t>
  </si>
  <si>
    <t>KWOTA</t>
  </si>
  <si>
    <t>ZADANIA WŁASNE GMINY</t>
  </si>
  <si>
    <t>Przeciwdziałanie alkoholizmowi</t>
  </si>
  <si>
    <t>Domy pomocy społecznej</t>
  </si>
  <si>
    <t>Zasiłki stałe</t>
  </si>
  <si>
    <t>Usługi opiekuńcze i specjalistyczne usługi opiekuńcze</t>
  </si>
  <si>
    <t>Pozostała działalność</t>
  </si>
  <si>
    <t>RAZEM</t>
  </si>
  <si>
    <t>ZADANIA ZLECONE GMINIE</t>
  </si>
  <si>
    <t>ZADANIA WŁASNE POWIATU</t>
  </si>
  <si>
    <t>Powiatowe centra pomocy rodzinie</t>
  </si>
  <si>
    <t>Jednostki specjalistycznego poradnictwa, mieszkania chronione i ośrodki interwencji kryzysowej</t>
  </si>
  <si>
    <t>Państwowy Fundusz Rehabilitacji Osób Niepełnosprawnych</t>
  </si>
  <si>
    <t>ZADANIA ZLECONE POWIATOWI</t>
  </si>
  <si>
    <t>Zadania w zakresie przeciwdziałania przemocy w rodzinie</t>
  </si>
  <si>
    <t>ZADANIA POWIATU REALIZOWANE NA PODSTAWIE POROZUMIEŃ MIĘDZY JST (PP)</t>
  </si>
  <si>
    <t>ŁĄCZNIE BUDŻET MOPR</t>
  </si>
  <si>
    <t xml:space="preserve">   </t>
  </si>
  <si>
    <t>w tym środki                          własne Miasta</t>
  </si>
  <si>
    <t>Świadczenia rodzinne, świadczenie z funduszu alimentacyjnego oraz składki na ubezpieczenia emerytalne i rentowe z ubezpieczenia społecznego</t>
  </si>
  <si>
    <t>Wspieranie rodziny</t>
  </si>
  <si>
    <t>Rodziny zastępcze</t>
  </si>
  <si>
    <t xml:space="preserve">Ośrodki pomocy społecznej </t>
  </si>
  <si>
    <t>Składki na ubezpieczenie zdrowotne opłacane za osoby pobierające niektóre świadczenia z pomocy społecznej oraz za osoby uczestniczące w zajęciach w centrum integracji społecznej</t>
  </si>
  <si>
    <t xml:space="preserve">Zasiłki okresowe, celowe i pomoc w naturze oraz składki na ubezpieczenia emerytalne i rentowe    </t>
  </si>
  <si>
    <t>Pomoc w zakresie dożywiania</t>
  </si>
  <si>
    <t>Działalność placówek opiekuńczo-wychowawczych</t>
  </si>
  <si>
    <t>/w zł/</t>
  </si>
  <si>
    <t>-</t>
  </si>
  <si>
    <t>Składki na ubezpieczenie zdrowotne opłacane za osoby pobierające niektóre świadczenia rodzinne oraz za osoby pobierające zasiłki dla opiekunów</t>
  </si>
  <si>
    <t>na dzień 31.12.2023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</si>
</sst>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  <charset val="238"/>
    </font>
    <font>
      <sz val="11"/>
      <color theme="1"/>
      <name val="Calibri"/>
      <family val="2"/>
      <scheme val="minor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3" fontId="0" fillId="0" borderId="0" xfId="0" applyNumberFormat="1"/>
    <xf numFmtId="0" fontId="3" fillId="0" borderId="0" xfId="0" applyFont="1"/>
    <xf numFmtId="0" fontId="9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43" fontId="5" fillId="4" borderId="4" xfId="1" applyFont="1" applyFill="1" applyBorder="1" applyAlignment="1">
      <alignment horizontal="right" vertical="center" wrapText="1"/>
    </xf>
    <xf numFmtId="43" fontId="5" fillId="4" borderId="5" xfId="1" applyFont="1" applyFill="1" applyBorder="1" applyAlignment="1">
      <alignment horizontal="right" vertical="center" wrapText="1"/>
    </xf>
    <xf numFmtId="164" fontId="5" fillId="4" borderId="4" xfId="1" applyNumberFormat="1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43" fontId="4" fillId="4" borderId="11" xfId="1" applyFont="1" applyFill="1" applyBorder="1" applyAlignment="1">
      <alignment horizontal="right" vertical="center" wrapText="1"/>
    </xf>
    <xf numFmtId="43" fontId="4" fillId="4" borderId="13" xfId="1" applyFont="1" applyFill="1" applyBorder="1" applyAlignment="1">
      <alignment horizontal="right" vertical="center" wrapText="1"/>
    </xf>
    <xf numFmtId="43" fontId="4" fillId="4" borderId="16" xfId="1" applyFont="1" applyFill="1" applyBorder="1" applyAlignment="1">
      <alignment horizontal="right" vertical="center" wrapText="1"/>
    </xf>
    <xf numFmtId="43" fontId="4" fillId="4" borderId="10" xfId="1" applyFont="1" applyFill="1" applyBorder="1" applyAlignment="1">
      <alignment horizontal="right" vertical="center" wrapText="1"/>
    </xf>
    <xf numFmtId="43" fontId="4" fillId="4" borderId="1" xfId="1" applyFont="1" applyFill="1" applyBorder="1" applyAlignment="1">
      <alignment horizontal="right" vertical="center" wrapText="1"/>
    </xf>
    <xf numFmtId="43" fontId="4" fillId="4" borderId="2" xfId="1" applyFont="1" applyFill="1" applyBorder="1" applyAlignment="1">
      <alignment horizontal="right" vertical="center" wrapText="1"/>
    </xf>
    <xf numFmtId="43" fontId="4" fillId="4" borderId="19" xfId="1" applyFont="1" applyFill="1" applyBorder="1" applyAlignment="1">
      <alignment horizontal="right" vertical="center" wrapText="1"/>
    </xf>
    <xf numFmtId="43" fontId="4" fillId="4" borderId="20" xfId="1" applyFont="1" applyFill="1" applyBorder="1" applyAlignment="1">
      <alignment horizontal="right" vertical="center" wrapText="1"/>
    </xf>
    <xf numFmtId="43" fontId="4" fillId="4" borderId="15" xfId="1" applyFont="1" applyFill="1" applyBorder="1" applyAlignment="1">
      <alignment horizontal="right" vertical="center" wrapText="1"/>
    </xf>
    <xf numFmtId="0" fontId="4" fillId="2" borderId="25" xfId="0" applyFont="1" applyFill="1" applyBorder="1" applyAlignment="1">
      <alignment horizontal="center" vertical="center" wrapText="1"/>
    </xf>
    <xf numFmtId="43" fontId="4" fillId="4" borderId="27" xfId="1" applyFont="1" applyFill="1" applyBorder="1" applyAlignment="1">
      <alignment horizontal="right" vertical="center" wrapText="1"/>
    </xf>
    <xf numFmtId="164" fontId="4" fillId="4" borderId="10" xfId="1" applyNumberFormat="1" applyFont="1" applyFill="1" applyBorder="1" applyAlignment="1">
      <alignment horizontal="right" vertical="center" wrapText="1"/>
    </xf>
    <xf numFmtId="164" fontId="4" fillId="4" borderId="1" xfId="1" applyNumberFormat="1" applyFont="1" applyFill="1" applyBorder="1" applyAlignment="1">
      <alignment vertical="center" wrapText="1"/>
    </xf>
    <xf numFmtId="164" fontId="4" fillId="4" borderId="1" xfId="1" applyNumberFormat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164" fontId="4" fillId="4" borderId="19" xfId="1" applyNumberFormat="1" applyFont="1" applyFill="1" applyBorder="1" applyAlignment="1">
      <alignment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4" fontId="4" fillId="4" borderId="10" xfId="0" applyNumberFormat="1" applyFont="1" applyFill="1" applyBorder="1" applyAlignment="1">
      <alignment horizontal="right" vertical="center" wrapText="1"/>
    </xf>
    <xf numFmtId="4" fontId="4" fillId="4" borderId="11" xfId="0" applyNumberFormat="1" applyFont="1" applyFill="1" applyBorder="1" applyAlignment="1">
      <alignment horizontal="right"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4" fontId="4" fillId="4" borderId="13" xfId="0" applyNumberFormat="1" applyFont="1" applyFill="1" applyBorder="1" applyAlignment="1">
      <alignment horizontal="right" vertical="center" wrapText="1"/>
    </xf>
    <xf numFmtId="4" fontId="4" fillId="4" borderId="24" xfId="0" applyNumberFormat="1" applyFont="1" applyFill="1" applyBorder="1" applyAlignment="1">
      <alignment horizontal="right" vertical="center" wrapText="1"/>
    </xf>
    <xf numFmtId="4" fontId="4" fillId="4" borderId="15" xfId="0" applyNumberFormat="1" applyFont="1" applyFill="1" applyBorder="1" applyAlignment="1">
      <alignment horizontal="right" vertical="center" wrapText="1"/>
    </xf>
    <xf numFmtId="4" fontId="4" fillId="4" borderId="16" xfId="0" applyNumberFormat="1" applyFont="1" applyFill="1" applyBorder="1" applyAlignment="1">
      <alignment horizontal="right" vertical="center" wrapText="1"/>
    </xf>
    <xf numFmtId="4" fontId="5" fillId="4" borderId="4" xfId="0" applyNumberFormat="1" applyFont="1" applyFill="1" applyBorder="1" applyAlignment="1">
      <alignment horizontal="right" vertical="center" wrapText="1"/>
    </xf>
    <xf numFmtId="4" fontId="5" fillId="4" borderId="5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/>
    </xf>
    <xf numFmtId="4" fontId="4" fillId="4" borderId="4" xfId="0" applyNumberFormat="1" applyFont="1" applyFill="1" applyBorder="1" applyAlignment="1">
      <alignment horizontal="right" vertical="center" wrapText="1"/>
    </xf>
    <xf numFmtId="4" fontId="4" fillId="4" borderId="5" xfId="0" applyNumberFormat="1" applyFont="1" applyFill="1" applyBorder="1" applyAlignment="1">
      <alignment horizontal="right" vertical="center" wrapText="1"/>
    </xf>
    <xf numFmtId="4" fontId="5" fillId="3" borderId="4" xfId="0" applyNumberFormat="1" applyFont="1" applyFill="1" applyBorder="1" applyAlignment="1">
      <alignment horizontal="right" vertical="center" wrapText="1"/>
    </xf>
    <xf numFmtId="4" fontId="5" fillId="3" borderId="5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"/>
  <sheetViews>
    <sheetView tabSelected="1" zoomScaleNormal="100" workbookViewId="0">
      <selection activeCell="E49" sqref="E49"/>
    </sheetView>
  </sheetViews>
  <sheetFormatPr defaultRowHeight="15" x14ac:dyDescent="0.25"/>
  <cols>
    <col min="1" max="1" width="12.28515625" customWidth="1"/>
    <col min="2" max="2" width="54.85546875" customWidth="1"/>
    <col min="3" max="4" width="15.7109375" style="8" customWidth="1"/>
    <col min="5" max="5" width="11.28515625" customWidth="1"/>
  </cols>
  <sheetData>
    <row r="1" spans="1:5" x14ac:dyDescent="0.25">
      <c r="A1" s="69" t="s">
        <v>0</v>
      </c>
      <c r="B1" s="69"/>
      <c r="C1" s="69"/>
      <c r="D1" s="69"/>
    </row>
    <row r="2" spans="1:5" x14ac:dyDescent="0.25">
      <c r="A2" s="69" t="s">
        <v>33</v>
      </c>
      <c r="B2" s="69"/>
      <c r="C2" s="69"/>
      <c r="D2" s="69"/>
    </row>
    <row r="3" spans="1:5" ht="9.75" customHeight="1" thickBot="1" x14ac:dyDescent="0.3">
      <c r="A3" s="70" t="s">
        <v>30</v>
      </c>
      <c r="B3" s="70"/>
      <c r="C3" s="70"/>
      <c r="D3" s="70"/>
      <c r="E3" s="2"/>
    </row>
    <row r="4" spans="1:5" ht="24.75" thickBot="1" x14ac:dyDescent="0.3">
      <c r="A4" s="22" t="s">
        <v>1</v>
      </c>
      <c r="B4" s="4" t="s">
        <v>2</v>
      </c>
      <c r="C4" s="4" t="s">
        <v>3</v>
      </c>
      <c r="D4" s="5" t="s">
        <v>21</v>
      </c>
    </row>
    <row r="5" spans="1:5" ht="15.75" thickBot="1" x14ac:dyDescent="0.3">
      <c r="A5" s="60" t="s">
        <v>4</v>
      </c>
      <c r="B5" s="62"/>
      <c r="C5" s="62"/>
      <c r="D5" s="63"/>
    </row>
    <row r="6" spans="1:5" x14ac:dyDescent="0.25">
      <c r="A6" s="12">
        <v>85154</v>
      </c>
      <c r="B6" s="37" t="s">
        <v>5</v>
      </c>
      <c r="C6" s="26">
        <v>291679.01</v>
      </c>
      <c r="D6" s="23">
        <f>C6</f>
        <v>291679.01</v>
      </c>
      <c r="E6" s="9"/>
    </row>
    <row r="7" spans="1:5" x14ac:dyDescent="0.25">
      <c r="A7" s="13">
        <v>85202</v>
      </c>
      <c r="B7" s="38" t="s">
        <v>6</v>
      </c>
      <c r="C7" s="27">
        <v>2460853.12</v>
      </c>
      <c r="D7" s="24">
        <f>C7</f>
        <v>2460853.12</v>
      </c>
      <c r="E7" s="9"/>
    </row>
    <row r="8" spans="1:5" ht="60" customHeight="1" x14ac:dyDescent="0.25">
      <c r="A8" s="13">
        <v>85213</v>
      </c>
      <c r="B8" s="38" t="s">
        <v>26</v>
      </c>
      <c r="C8" s="27">
        <v>58628.25</v>
      </c>
      <c r="D8" s="24">
        <v>0</v>
      </c>
      <c r="E8" s="9"/>
    </row>
    <row r="9" spans="1:5" ht="28.5" customHeight="1" x14ac:dyDescent="0.25">
      <c r="A9" s="13">
        <v>85214</v>
      </c>
      <c r="B9" s="38" t="s">
        <v>27</v>
      </c>
      <c r="C9" s="27">
        <f>370169.8+137508.38</f>
        <v>507678.18</v>
      </c>
      <c r="D9" s="24">
        <f>C9-137508.38</f>
        <v>370169.8</v>
      </c>
      <c r="E9" s="9"/>
    </row>
    <row r="10" spans="1:5" x14ac:dyDescent="0.25">
      <c r="A10" s="13">
        <v>85216</v>
      </c>
      <c r="B10" s="38" t="s">
        <v>7</v>
      </c>
      <c r="C10" s="27">
        <v>706283.84</v>
      </c>
      <c r="D10" s="24">
        <v>0</v>
      </c>
      <c r="E10" s="9"/>
    </row>
    <row r="11" spans="1:5" x14ac:dyDescent="0.25">
      <c r="A11" s="13">
        <v>85219</v>
      </c>
      <c r="B11" s="38" t="s">
        <v>25</v>
      </c>
      <c r="C11" s="28">
        <f>3945891.87+602326</f>
        <v>4548217.87</v>
      </c>
      <c r="D11" s="24">
        <f>C11-602326</f>
        <v>3945891.87</v>
      </c>
      <c r="E11" s="9"/>
    </row>
    <row r="12" spans="1:5" x14ac:dyDescent="0.25">
      <c r="A12" s="13">
        <v>85228</v>
      </c>
      <c r="B12" s="38" t="s">
        <v>8</v>
      </c>
      <c r="C12" s="27">
        <f>2555540.69+148238</f>
        <v>2703778.69</v>
      </c>
      <c r="D12" s="24">
        <f>C12-148238</f>
        <v>2555540.69</v>
      </c>
      <c r="E12" s="9"/>
    </row>
    <row r="13" spans="1:5" x14ac:dyDescent="0.25">
      <c r="A13" s="17">
        <v>85230</v>
      </c>
      <c r="B13" s="39" t="s">
        <v>28</v>
      </c>
      <c r="C13" s="29">
        <f>145000+580000</f>
        <v>725000</v>
      </c>
      <c r="D13" s="30">
        <f>C13-580000</f>
        <v>145000</v>
      </c>
      <c r="E13" s="9"/>
    </row>
    <row r="14" spans="1:5" x14ac:dyDescent="0.25">
      <c r="A14" s="17">
        <v>85295</v>
      </c>
      <c r="B14" s="39" t="s">
        <v>9</v>
      </c>
      <c r="C14" s="29">
        <f>10187.31+20774.5</f>
        <v>30961.809999999998</v>
      </c>
      <c r="D14" s="30">
        <f>C14-20774.5</f>
        <v>10187.309999999998</v>
      </c>
      <c r="E14" s="9"/>
    </row>
    <row r="15" spans="1:5" x14ac:dyDescent="0.25">
      <c r="A15" s="17">
        <v>85395</v>
      </c>
      <c r="B15" s="39" t="s">
        <v>9</v>
      </c>
      <c r="C15" s="29">
        <v>274258.78999999998</v>
      </c>
      <c r="D15" s="30">
        <v>41138.29</v>
      </c>
      <c r="E15" s="9"/>
    </row>
    <row r="16" spans="1:5" ht="45" customHeight="1" x14ac:dyDescent="0.25">
      <c r="A16" s="13">
        <v>85502</v>
      </c>
      <c r="B16" s="38" t="s">
        <v>22</v>
      </c>
      <c r="C16" s="27">
        <v>3047373.39</v>
      </c>
      <c r="D16" s="24">
        <f>C16</f>
        <v>3047373.39</v>
      </c>
      <c r="E16" s="9"/>
    </row>
    <row r="17" spans="1:8" ht="15" customHeight="1" thickBot="1" x14ac:dyDescent="0.3">
      <c r="A17" s="15">
        <v>85504</v>
      </c>
      <c r="B17" s="40" t="s">
        <v>23</v>
      </c>
      <c r="C17" s="31">
        <f>287354.08+45624.06</f>
        <v>332978.14</v>
      </c>
      <c r="D17" s="25">
        <f>C17-45624.06</f>
        <v>287354.08</v>
      </c>
      <c r="E17" s="9"/>
    </row>
    <row r="18" spans="1:8" ht="15.75" thickBot="1" x14ac:dyDescent="0.3">
      <c r="A18" s="60" t="s">
        <v>10</v>
      </c>
      <c r="B18" s="61"/>
      <c r="C18" s="18">
        <f>SUM(C6:C17)</f>
        <v>15687691.09</v>
      </c>
      <c r="D18" s="19">
        <f>SUM(D6:D17)</f>
        <v>13155187.560000001</v>
      </c>
      <c r="E18" s="9"/>
    </row>
    <row r="19" spans="1:8" ht="15.75" thickBot="1" x14ac:dyDescent="0.3">
      <c r="A19" s="60" t="s">
        <v>11</v>
      </c>
      <c r="B19" s="62"/>
      <c r="C19" s="62"/>
      <c r="D19" s="63"/>
      <c r="E19" s="9"/>
    </row>
    <row r="20" spans="1:8" x14ac:dyDescent="0.25">
      <c r="A20" s="12">
        <v>75495</v>
      </c>
      <c r="B20" s="37" t="s">
        <v>9</v>
      </c>
      <c r="C20" s="34">
        <v>2050644.74</v>
      </c>
      <c r="D20" s="23">
        <v>0</v>
      </c>
      <c r="E20" s="9"/>
    </row>
    <row r="21" spans="1:8" x14ac:dyDescent="0.25">
      <c r="A21" s="32">
        <v>85195</v>
      </c>
      <c r="B21" s="42" t="s">
        <v>9</v>
      </c>
      <c r="C21" s="35">
        <v>4908.67</v>
      </c>
      <c r="D21" s="33" t="s">
        <v>31</v>
      </c>
      <c r="E21" s="9"/>
    </row>
    <row r="22" spans="1:8" x14ac:dyDescent="0.25">
      <c r="A22" s="13">
        <v>85219</v>
      </c>
      <c r="B22" s="38" t="s">
        <v>25</v>
      </c>
      <c r="C22" s="35">
        <v>6090</v>
      </c>
      <c r="D22" s="24">
        <v>0</v>
      </c>
      <c r="E22" s="9"/>
    </row>
    <row r="23" spans="1:8" x14ac:dyDescent="0.25">
      <c r="A23" s="13">
        <v>85228</v>
      </c>
      <c r="B23" s="38" t="s">
        <v>8</v>
      </c>
      <c r="C23" s="36">
        <v>176927.42</v>
      </c>
      <c r="D23" s="24">
        <v>0</v>
      </c>
      <c r="E23" s="9"/>
    </row>
    <row r="24" spans="1:8" x14ac:dyDescent="0.25">
      <c r="A24" s="13">
        <v>85295</v>
      </c>
      <c r="B24" s="38" t="s">
        <v>9</v>
      </c>
      <c r="C24" s="36">
        <v>3639.05</v>
      </c>
      <c r="D24" s="24" t="s">
        <v>31</v>
      </c>
      <c r="E24" s="9"/>
    </row>
    <row r="25" spans="1:8" x14ac:dyDescent="0.25">
      <c r="A25" s="13">
        <v>85395</v>
      </c>
      <c r="B25" s="38" t="s">
        <v>9</v>
      </c>
      <c r="C25" s="36">
        <f>144531.55+88780.87</f>
        <v>233312.41999999998</v>
      </c>
      <c r="D25" s="24" t="s">
        <v>31</v>
      </c>
      <c r="E25" s="9"/>
    </row>
    <row r="26" spans="1:8" ht="44.25" customHeight="1" x14ac:dyDescent="0.25">
      <c r="A26" s="13">
        <v>85502</v>
      </c>
      <c r="B26" s="38" t="s">
        <v>22</v>
      </c>
      <c r="C26" s="35">
        <v>9595414.6799999997</v>
      </c>
      <c r="D26" s="24">
        <v>0</v>
      </c>
      <c r="E26" s="9"/>
    </row>
    <row r="27" spans="1:8" ht="45" customHeight="1" x14ac:dyDescent="0.25">
      <c r="A27" s="17">
        <v>85513</v>
      </c>
      <c r="B27" s="38" t="s">
        <v>32</v>
      </c>
      <c r="C27" s="41">
        <v>282123.71999999997</v>
      </c>
      <c r="D27" s="30" t="s">
        <v>31</v>
      </c>
      <c r="E27" s="9"/>
    </row>
    <row r="28" spans="1:8" ht="15" customHeight="1" thickBot="1" x14ac:dyDescent="0.3">
      <c r="A28" s="17">
        <v>85595</v>
      </c>
      <c r="B28" s="43" t="s">
        <v>9</v>
      </c>
      <c r="C28" s="41">
        <v>153794.43</v>
      </c>
      <c r="D28" s="30">
        <v>0</v>
      </c>
      <c r="E28" s="9"/>
    </row>
    <row r="29" spans="1:8" ht="15.75" thickBot="1" x14ac:dyDescent="0.3">
      <c r="A29" s="60" t="s">
        <v>10</v>
      </c>
      <c r="B29" s="61"/>
      <c r="C29" s="20">
        <f>SUM(C20:C28)</f>
        <v>12506855.130000001</v>
      </c>
      <c r="D29" s="19">
        <f>SUM(D20:D28)</f>
        <v>0</v>
      </c>
      <c r="E29" s="9"/>
    </row>
    <row r="30" spans="1:8" ht="15.75" thickBot="1" x14ac:dyDescent="0.3">
      <c r="A30" s="66" t="s">
        <v>12</v>
      </c>
      <c r="B30" s="67"/>
      <c r="C30" s="67"/>
      <c r="D30" s="68"/>
      <c r="E30" s="9"/>
    </row>
    <row r="31" spans="1:8" x14ac:dyDescent="0.25">
      <c r="A31" s="12">
        <v>85218</v>
      </c>
      <c r="B31" s="37" t="s">
        <v>13</v>
      </c>
      <c r="C31" s="44">
        <v>640167.79</v>
      </c>
      <c r="D31" s="45">
        <f>C31</f>
        <v>640167.79</v>
      </c>
      <c r="E31" s="9"/>
    </row>
    <row r="32" spans="1:8" ht="30" x14ac:dyDescent="0.25">
      <c r="A32" s="13">
        <v>85220</v>
      </c>
      <c r="B32" s="38" t="s">
        <v>14</v>
      </c>
      <c r="C32" s="46">
        <v>28529.5</v>
      </c>
      <c r="D32" s="47">
        <f>C32</f>
        <v>28529.5</v>
      </c>
      <c r="E32" s="9"/>
      <c r="H32" s="21"/>
    </row>
    <row r="33" spans="1:5" x14ac:dyDescent="0.25">
      <c r="A33" s="13">
        <v>85324</v>
      </c>
      <c r="B33" s="38" t="s">
        <v>15</v>
      </c>
      <c r="C33" s="46">
        <v>85646.75</v>
      </c>
      <c r="D33" s="47">
        <f>C33</f>
        <v>85646.75</v>
      </c>
      <c r="E33" s="9"/>
    </row>
    <row r="34" spans="1:5" x14ac:dyDescent="0.25">
      <c r="A34" s="13">
        <v>85508</v>
      </c>
      <c r="B34" s="38" t="s">
        <v>24</v>
      </c>
      <c r="C34" s="46">
        <f>1601624.17+39900</f>
        <v>1641524.17</v>
      </c>
      <c r="D34" s="48">
        <f>C34-39900</f>
        <v>1601624.17</v>
      </c>
      <c r="E34" s="9"/>
    </row>
    <row r="35" spans="1:5" ht="15" customHeight="1" thickBot="1" x14ac:dyDescent="0.3">
      <c r="A35" s="15">
        <v>85510</v>
      </c>
      <c r="B35" s="40" t="s">
        <v>29</v>
      </c>
      <c r="C35" s="49">
        <v>33420</v>
      </c>
      <c r="D35" s="50">
        <f>C35</f>
        <v>33420</v>
      </c>
      <c r="E35" s="9"/>
    </row>
    <row r="36" spans="1:5" ht="15.75" thickBot="1" x14ac:dyDescent="0.3">
      <c r="A36" s="60" t="s">
        <v>10</v>
      </c>
      <c r="B36" s="61"/>
      <c r="C36" s="51">
        <f>SUM(C31:C35)</f>
        <v>2429288.21</v>
      </c>
      <c r="D36" s="52">
        <f>SUM(D31:D35)</f>
        <v>2389388.21</v>
      </c>
      <c r="E36" s="9"/>
    </row>
    <row r="37" spans="1:5" ht="15.75" thickBot="1" x14ac:dyDescent="0.3">
      <c r="A37" s="60" t="s">
        <v>16</v>
      </c>
      <c r="B37" s="62"/>
      <c r="C37" s="62"/>
      <c r="D37" s="63"/>
      <c r="E37" s="9"/>
    </row>
    <row r="38" spans="1:5" ht="15.75" thickBot="1" x14ac:dyDescent="0.3">
      <c r="A38" s="16">
        <v>85205</v>
      </c>
      <c r="B38" s="37" t="s">
        <v>17</v>
      </c>
      <c r="C38" s="44">
        <v>553140.98</v>
      </c>
      <c r="D38" s="23">
        <v>0</v>
      </c>
      <c r="E38" s="9"/>
    </row>
    <row r="39" spans="1:5" ht="15.75" thickBot="1" x14ac:dyDescent="0.3">
      <c r="A39" s="60" t="s">
        <v>10</v>
      </c>
      <c r="B39" s="61"/>
      <c r="C39" s="51">
        <f>SUM(C38:C38)</f>
        <v>553140.98</v>
      </c>
      <c r="D39" s="19">
        <f>SUM(D38:D38)</f>
        <v>0</v>
      </c>
      <c r="E39" s="9"/>
    </row>
    <row r="40" spans="1:5" ht="15.75" thickBot="1" x14ac:dyDescent="0.3">
      <c r="A40" s="60" t="s">
        <v>18</v>
      </c>
      <c r="B40" s="62"/>
      <c r="C40" s="62"/>
      <c r="D40" s="63"/>
      <c r="E40" s="9"/>
    </row>
    <row r="41" spans="1:5" ht="15" customHeight="1" thickBot="1" x14ac:dyDescent="0.3">
      <c r="A41" s="14">
        <v>85508</v>
      </c>
      <c r="B41" s="53" t="s">
        <v>24</v>
      </c>
      <c r="C41" s="54">
        <v>260684.33</v>
      </c>
      <c r="D41" s="55">
        <f>C41</f>
        <v>260684.33</v>
      </c>
      <c r="E41" s="9"/>
    </row>
    <row r="42" spans="1:5" ht="15.75" thickBot="1" x14ac:dyDescent="0.3">
      <c r="A42" s="60" t="s">
        <v>10</v>
      </c>
      <c r="B42" s="61"/>
      <c r="C42" s="51">
        <f>C41</f>
        <v>260684.33</v>
      </c>
      <c r="D42" s="52">
        <f>D41</f>
        <v>260684.33</v>
      </c>
      <c r="E42" s="9"/>
    </row>
    <row r="43" spans="1:5" ht="15.75" thickBot="1" x14ac:dyDescent="0.3">
      <c r="A43" s="64" t="s">
        <v>19</v>
      </c>
      <c r="B43" s="65"/>
      <c r="C43" s="56">
        <f>C18+C29+C36+C39+C42</f>
        <v>31437659.739999998</v>
      </c>
      <c r="D43" s="57">
        <f>D18+D29+D36+D39+D42</f>
        <v>15805260.1</v>
      </c>
      <c r="E43" s="9"/>
    </row>
    <row r="44" spans="1:5" x14ac:dyDescent="0.25">
      <c r="A44" s="3" t="s">
        <v>20</v>
      </c>
      <c r="B44" s="3"/>
      <c r="C44" s="6"/>
      <c r="D44" s="6"/>
    </row>
    <row r="45" spans="1:5" x14ac:dyDescent="0.25">
      <c r="A45" s="1"/>
      <c r="B45" s="1"/>
      <c r="C45" s="7"/>
      <c r="D45" s="7"/>
    </row>
    <row r="46" spans="1:5" x14ac:dyDescent="0.25">
      <c r="A46" s="58"/>
      <c r="B46" s="59"/>
      <c r="C46" s="59"/>
      <c r="D46" s="59"/>
    </row>
    <row r="47" spans="1:5" x14ac:dyDescent="0.25">
      <c r="A47" s="10"/>
      <c r="B47" s="10"/>
      <c r="C47" s="11"/>
      <c r="D47" s="11"/>
    </row>
    <row r="48" spans="1:5" x14ac:dyDescent="0.25">
      <c r="A48" s="10"/>
      <c r="B48" s="10"/>
      <c r="C48" s="11"/>
      <c r="D48" s="11"/>
    </row>
  </sheetData>
  <mergeCells count="15">
    <mergeCell ref="A19:D19"/>
    <mergeCell ref="A29:B29"/>
    <mergeCell ref="A30:D30"/>
    <mergeCell ref="A36:B36"/>
    <mergeCell ref="A1:D1"/>
    <mergeCell ref="A2:D2"/>
    <mergeCell ref="A3:D3"/>
    <mergeCell ref="A5:D5"/>
    <mergeCell ref="A18:B18"/>
    <mergeCell ref="A46:D46"/>
    <mergeCell ref="A39:B39"/>
    <mergeCell ref="A40:D40"/>
    <mergeCell ref="A42:B42"/>
    <mergeCell ref="A37:D37"/>
    <mergeCell ref="A43:B43"/>
  </mergeCells>
  <printOptions horizontalCentered="1"/>
  <pageMargins left="0.70866141732283472" right="0.70866141732283472" top="0.59055118110236227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2024-04-05T12:33:08Z</dcterms:modified>
</cp:coreProperties>
</file>