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gkie\Desktop\"/>
    </mc:Choice>
  </mc:AlternateContent>
  <bookViews>
    <workbookView xWindow="390" yWindow="90" windowWidth="16260" windowHeight="5850" activeTab="3"/>
  </bookViews>
  <sheets>
    <sheet name="Arkusz1" sheetId="1" r:id="rId1"/>
    <sheet name="Aneks nr 5" sheetId="2" r:id="rId2"/>
    <sheet name="Aneks nr 6" sheetId="4" r:id="rId3"/>
    <sheet name="Aneks nr 7" sheetId="5" r:id="rId4"/>
  </sheets>
  <calcPr calcId="162913"/>
</workbook>
</file>

<file path=xl/calcChain.xml><?xml version="1.0" encoding="utf-8"?>
<calcChain xmlns="http://schemas.openxmlformats.org/spreadsheetml/2006/main">
  <c r="J8" i="5" l="1"/>
  <c r="J25" i="5" l="1"/>
  <c r="J24" i="5"/>
  <c r="J18" i="5"/>
  <c r="J17" i="5"/>
  <c r="J16" i="5"/>
  <c r="J15" i="5"/>
  <c r="J14" i="5"/>
  <c r="J12" i="5"/>
  <c r="J5" i="5"/>
  <c r="J6" i="5"/>
  <c r="J9" i="5"/>
  <c r="J10" i="5"/>
  <c r="J11" i="5"/>
  <c r="J23" i="5"/>
  <c r="J22" i="5"/>
  <c r="J20" i="5"/>
  <c r="J29" i="5"/>
  <c r="J30" i="5"/>
  <c r="J31" i="5"/>
  <c r="J32" i="5"/>
  <c r="J33" i="5"/>
  <c r="J34" i="5"/>
  <c r="J35" i="5"/>
  <c r="J37" i="5"/>
  <c r="J38" i="5"/>
  <c r="J40" i="5"/>
  <c r="J41" i="5" l="1"/>
  <c r="J42" i="5" s="1"/>
  <c r="K28" i="5"/>
  <c r="K70" i="5" l="1"/>
  <c r="K74" i="5" s="1"/>
  <c r="K78" i="5" s="1"/>
  <c r="K59" i="4"/>
  <c r="K27" i="4"/>
  <c r="K5" i="4"/>
  <c r="K60" i="4"/>
  <c r="K57" i="4"/>
  <c r="K56" i="4"/>
  <c r="K55" i="4"/>
  <c r="K54" i="4"/>
  <c r="K50" i="4"/>
  <c r="K44" i="4"/>
  <c r="K43" i="4"/>
  <c r="K42" i="4"/>
  <c r="K40" i="4"/>
  <c r="K38" i="4"/>
  <c r="K37" i="4"/>
  <c r="K36" i="4"/>
  <c r="K35" i="4"/>
  <c r="K34" i="4"/>
  <c r="K13" i="4"/>
  <c r="K16" i="4"/>
  <c r="K61" i="4"/>
  <c r="K63" i="4"/>
  <c r="K64" i="4"/>
  <c r="K65" i="4"/>
  <c r="K66" i="4"/>
  <c r="K32" i="4"/>
  <c r="K31" i="4"/>
  <c r="K74" i="4" l="1"/>
  <c r="K75" i="4" s="1"/>
  <c r="K76" i="4" s="1"/>
  <c r="K71" i="5"/>
  <c r="N82" i="2"/>
  <c r="N90" i="2"/>
  <c r="N89" i="2"/>
  <c r="M81" i="2"/>
  <c r="K81" i="2"/>
  <c r="K72" i="5" l="1"/>
  <c r="K76" i="5" s="1"/>
  <c r="K79" i="5" s="1"/>
  <c r="K75" i="5"/>
  <c r="K76" i="2"/>
  <c r="K68" i="2"/>
  <c r="K34" i="2"/>
  <c r="K33" i="2"/>
  <c r="K6" i="2"/>
  <c r="K72" i="1" l="1"/>
</calcChain>
</file>

<file path=xl/sharedStrings.xml><?xml version="1.0" encoding="utf-8"?>
<sst xmlns="http://schemas.openxmlformats.org/spreadsheetml/2006/main" count="504" uniqueCount="147">
  <si>
    <t>Lp.</t>
  </si>
  <si>
    <t>Wyszczególnienie prac</t>
  </si>
  <si>
    <t>Jedn.</t>
  </si>
  <si>
    <t>Ilość</t>
  </si>
  <si>
    <t>Cena jedn. netto</t>
  </si>
  <si>
    <t xml:space="preserve"> [zł]</t>
  </si>
  <si>
    <t>Krotność</t>
  </si>
  <si>
    <t>Wartość netto</t>
  </si>
  <si>
    <t>koszenie i pielęgnacja trawników (wraz z wywozem skoszonej masy, karta odpadu)</t>
  </si>
  <si>
    <t>koszenie trawy w pasach zieleni przy alejach parkowych (wraz z wywiezieniem odpadu, karta odpadu)</t>
  </si>
  <si>
    <t>koszenie łąk parkowych (wraz z wywiezieniem odpadu, karta odpadu)</t>
  </si>
  <si>
    <t>cięcie żywopłotów (wraz z wywozem powst. odpadów, karta odpadu)</t>
  </si>
  <si>
    <t>Szt.</t>
  </si>
  <si>
    <t>szt.</t>
  </si>
  <si>
    <t>c)   podłoża</t>
  </si>
  <si>
    <t>d)   nawozów mineralnych</t>
  </si>
  <si>
    <t>a)   kwiaty jednoroczne</t>
  </si>
  <si>
    <t>a)   drzewa</t>
  </si>
  <si>
    <t>b)   krzewy</t>
  </si>
  <si>
    <t>c)   byliny</t>
  </si>
  <si>
    <t>d)   kwiaty jednoroczne</t>
  </si>
  <si>
    <t xml:space="preserve">c) krzewów ozdobnych </t>
  </si>
  <si>
    <t>c)   bylin</t>
  </si>
  <si>
    <t>a) urządzenia placu zabaw przy ul. Krzywoustego</t>
  </si>
  <si>
    <t>b)urządzenia placu zabaw przy ul. Mieszka I</t>
  </si>
  <si>
    <t>(1 x miejscowe uzupełnienie ziemi,</t>
  </si>
  <si>
    <t xml:space="preserve">1 x dosianie trawy, </t>
  </si>
  <si>
    <t xml:space="preserve">10 x koszenie trawy wraz z wywiezieniem odpadu, </t>
  </si>
  <si>
    <t>karta odpadu)</t>
  </si>
  <si>
    <t>kpl.</t>
  </si>
  <si>
    <t>(sprzątanie piasku, liści, trawy itp.)</t>
  </si>
  <si>
    <t>Naprawa i uzupełnienie nawierzchni mineralnej (materiał Wykonawcy)</t>
  </si>
  <si>
    <t>mb</t>
  </si>
  <si>
    <t>Bieżące utrzymanie czystości na terenie parku, w tym na terenie placów zabaw  (zbieranie śmieci i przekazywanie do firmy wywożącej na składowisko, karta odpadu)</t>
  </si>
  <si>
    <t>ha</t>
  </si>
  <si>
    <t>Naprawa systemu nawadniania</t>
  </si>
  <si>
    <t xml:space="preserve">Leczenie drzew (leczenie uszkodzeń, zabezpieczenie ubytków, chirurgia) </t>
  </si>
  <si>
    <r>
      <t>m</t>
    </r>
    <r>
      <rPr>
        <vertAlign val="superscript"/>
        <sz val="9"/>
        <color theme="1"/>
        <rFont val="Century Gothic"/>
        <family val="2"/>
        <charset val="238"/>
      </rPr>
      <t>2</t>
    </r>
  </si>
  <si>
    <r>
      <t>m</t>
    </r>
    <r>
      <rPr>
        <vertAlign val="superscript"/>
        <sz val="9"/>
        <color theme="1"/>
        <rFont val="Century Gothic"/>
        <family val="2"/>
        <charset val="238"/>
      </rPr>
      <t>3</t>
    </r>
  </si>
  <si>
    <r>
      <t>- trawiastego boiska do piłki nożnej - 1140 m</t>
    </r>
    <r>
      <rPr>
        <vertAlign val="superscript"/>
        <sz val="9"/>
        <color theme="1"/>
        <rFont val="Century Gothic"/>
        <family val="2"/>
        <charset val="238"/>
      </rPr>
      <t>2</t>
    </r>
  </si>
  <si>
    <t>Bieżąca naprawa i utrzymanie placów, alei i ścieżek parkowych</t>
  </si>
  <si>
    <t>a) przygotowanie projektu</t>
  </si>
  <si>
    <t>b) zakup części</t>
  </si>
  <si>
    <t>c) montaż</t>
  </si>
  <si>
    <t xml:space="preserve">KOSZENIE </t>
  </si>
  <si>
    <t xml:space="preserve">ROŚLINNOŚĆ </t>
  </si>
  <si>
    <t>MAŁA ARCHITEKTURA</t>
  </si>
  <si>
    <t xml:space="preserve">PLACE ZABAW, SIŁOWNIE, BOISKA </t>
  </si>
  <si>
    <t xml:space="preserve">NAWIERZCHNIE </t>
  </si>
  <si>
    <t xml:space="preserve">INNE </t>
  </si>
  <si>
    <t xml:space="preserve">Bieżące utrzymanie czystości w fontannach: </t>
  </si>
  <si>
    <t>Bieżące utrzymanie i konserwacja  boisk sportowych:</t>
  </si>
  <si>
    <t>Bieżące utrzymanie i konserwacja urządzeń siłowni terenowej (placyk gimnastyczny)</t>
  </si>
  <si>
    <t>Wykonanie nasadzeń</t>
  </si>
  <si>
    <t>Bieżące utrzymanie i konserwacja placów zabaw:</t>
  </si>
  <si>
    <t>Wywóz nieczystości ze śmietniczek, przekazanie do wywiezienia na składowisko</t>
  </si>
  <si>
    <t>Przygotowanie projektu nasadzeń (w uzgodnieniu z Zamawiającym):</t>
  </si>
  <si>
    <t>Usuwanie krzewów (wraz z wywozem powst. odpadów, karta odpadu)</t>
  </si>
  <si>
    <t>Usuwanie drzew i wiatrołomów(wraz z wywozem powst. odpadów, karta odpadu)</t>
  </si>
  <si>
    <t>a) zmiana wiosenna</t>
  </si>
  <si>
    <t>Zakup</t>
  </si>
  <si>
    <t xml:space="preserve">Bieżąca pielęgnacja nasadzeń </t>
  </si>
  <si>
    <t xml:space="preserve">   a)   jednorocznych</t>
  </si>
  <si>
    <t>Sezonowe utrzymanie alejek utwardzonych w okresie wyst. śniegu wraz z usunięciem śliskości(zgodnie z załącznikiem nr 12)</t>
  </si>
  <si>
    <t>wygrabianie liści wraz z innymi zanieczyszczeniami, wraz z ich wywozem na składowisko</t>
  </si>
  <si>
    <t>b) zmiana letnia</t>
  </si>
  <si>
    <t>b) zmiana jesienna</t>
  </si>
  <si>
    <t xml:space="preserve">OGÓŁEM      </t>
  </si>
  <si>
    <t>a) kwiaty - zmiana wiosenna</t>
  </si>
  <si>
    <t>c) kwiaty - zmiana jesienna</t>
  </si>
  <si>
    <t>Zakup i nasada  roślinności:</t>
  </si>
  <si>
    <t>Konserwacja i mycie elementów małej architektury - ławki, ławostoły</t>
  </si>
  <si>
    <t>Konserwacja i mycie elementów małej architektury - śmietniczki</t>
  </si>
  <si>
    <t>Konserwacja i mycie elementów małej architektury - stoliki do gry w szachy, słupki, 2 bramki z siatkami, kosze do gry</t>
  </si>
  <si>
    <t>Brutto:</t>
  </si>
  <si>
    <t xml:space="preserve">   b)   kwiaty - zmiana letnia</t>
  </si>
  <si>
    <t>Konserwacja i mycie elementów małej architektury - stojaki rowerowe</t>
  </si>
  <si>
    <t>Konserwacja i mycie elementów małej architektury - Altana koncertowa</t>
  </si>
  <si>
    <t>UTRZYMANIE CZYSTOŚCI</t>
  </si>
  <si>
    <t>* czyszczenie zbiornika fontanny - źródełka</t>
  </si>
  <si>
    <t>* mycie zbiorników fontann na Pl. Chrobrego</t>
  </si>
  <si>
    <t>* czyszczenie zbiorników fontann</t>
  </si>
  <si>
    <t>Podcinka drzew z podnośnika, metodą alpinistyczną (wraz z wywozem powst. odpadów, karta odpadu)</t>
  </si>
  <si>
    <t xml:space="preserve">                                          Zakres rzeczowo - finansowy                            załącznik nr 5    WIZ.271.1.10.2020</t>
  </si>
  <si>
    <t xml:space="preserve">syntetycznego boiska do koszykówki
</t>
  </si>
  <si>
    <t>* czyszczenie zbiornika fontanny - poidełko dla ptaków</t>
  </si>
  <si>
    <t>m2</t>
  </si>
  <si>
    <t>syntetycznego boiska do koszykówki</t>
  </si>
  <si>
    <t>1a</t>
  </si>
  <si>
    <t>koszenie nowopowstałych terenów trawnikowych</t>
  </si>
  <si>
    <t>m2                       (było 36200)</t>
  </si>
  <si>
    <r>
      <t>m</t>
    </r>
    <r>
      <rPr>
        <vertAlign val="superscript"/>
        <sz val="9"/>
        <color theme="1"/>
        <rFont val="Century Gothic"/>
        <family val="2"/>
        <charset val="238"/>
      </rPr>
      <t xml:space="preserve">2                       </t>
    </r>
  </si>
  <si>
    <t>pielęgnacja nowych nasadzeń</t>
  </si>
  <si>
    <t>a) drzewa</t>
  </si>
  <si>
    <t>b) krzewy</t>
  </si>
  <si>
    <t>m2                                                   (było 1500)</t>
  </si>
  <si>
    <t>28a</t>
  </si>
  <si>
    <t>bieżące utrzymanie wybiegu dla psów</t>
  </si>
  <si>
    <t>SUMA NETTO</t>
  </si>
  <si>
    <t>SUMA BRUTTO</t>
  </si>
  <si>
    <t>ANEKS 4</t>
  </si>
  <si>
    <t>:2</t>
  </si>
  <si>
    <t>brutto</t>
  </si>
  <si>
    <t>netto</t>
  </si>
  <si>
    <t>aneks 5</t>
  </si>
  <si>
    <t>podwyżka netto</t>
  </si>
  <si>
    <t>podwyżka brutto</t>
  </si>
  <si>
    <t>netto msc</t>
  </si>
  <si>
    <t>brutto msc</t>
  </si>
  <si>
    <t>zwracamy przez 2 miesiące</t>
  </si>
  <si>
    <t>61 010,82+58 606,35=</t>
  </si>
  <si>
    <t>vat8%</t>
  </si>
  <si>
    <t xml:space="preserve">                                          Zakres rzeczowo - finansowy               załącznik nr 1  do aneksu nr  5   WIZ.271.1.10.2020</t>
  </si>
  <si>
    <r>
      <t>m</t>
    </r>
    <r>
      <rPr>
        <vertAlign val="superscript"/>
        <sz val="9"/>
        <rFont val="Century Gothic"/>
        <family val="2"/>
        <charset val="238"/>
      </rPr>
      <t xml:space="preserve">2                       </t>
    </r>
  </si>
  <si>
    <r>
      <t>m</t>
    </r>
    <r>
      <rPr>
        <vertAlign val="superscript"/>
        <sz val="9"/>
        <rFont val="Century Gothic"/>
        <family val="2"/>
        <charset val="238"/>
      </rPr>
      <t>2</t>
    </r>
  </si>
  <si>
    <r>
      <t>m</t>
    </r>
    <r>
      <rPr>
        <vertAlign val="superscript"/>
        <sz val="9"/>
        <rFont val="Century Gothic"/>
        <family val="2"/>
        <charset val="238"/>
      </rPr>
      <t>3</t>
    </r>
  </si>
  <si>
    <r>
      <t>- trawiastego boiska do piłki nożnej - 1140 m</t>
    </r>
    <r>
      <rPr>
        <vertAlign val="superscript"/>
        <sz val="9"/>
        <rFont val="Century Gothic"/>
        <family val="2"/>
        <charset val="238"/>
      </rPr>
      <t>2</t>
    </r>
  </si>
  <si>
    <t xml:space="preserve">                                          Zakres rzeczowo - finansowy  listopad 2023    WIZ.271.1.10.2020</t>
  </si>
  <si>
    <t>1 miesiąc</t>
  </si>
  <si>
    <t>2 miesiące</t>
  </si>
  <si>
    <t>ogółem</t>
  </si>
  <si>
    <t>vat 8%</t>
  </si>
  <si>
    <t>Brutto</t>
  </si>
  <si>
    <t>całość umowy</t>
  </si>
  <si>
    <t>drzewa</t>
  </si>
  <si>
    <t>krzewy</t>
  </si>
  <si>
    <t>Bieżąca pielęgnacja nasadzeń krzewów ozdobnych, bylin</t>
  </si>
  <si>
    <t>* czyszczenie zbiorników fontann na Pl. Chrobrego</t>
  </si>
  <si>
    <t>Podcinka drzew z podnośnika, metodą alpinistyczną (wraz z wywozem powst. odpadów)</t>
  </si>
  <si>
    <t>Usuwanie drzew i wiatrołomów(wraz z wywozem powst. odpadów)</t>
  </si>
  <si>
    <t>b) syntetycznego boiska do koszykówki</t>
  </si>
  <si>
    <t>a) trawiastego boiska do piłki nożnej</t>
  </si>
  <si>
    <t>Bieżące utrzymanie czystości na terenie parku, w tym na terenie placów zabaw  (wraz z wywozem odpadów)</t>
  </si>
  <si>
    <t>Opróżnienie śmietniczek (wraz z wywozem  odpadów na składowisko)</t>
  </si>
  <si>
    <t>INNE</t>
  </si>
  <si>
    <t>Uzupełnianie 5 szt. dystrybutorów woreczkami na psie odchody</t>
  </si>
  <si>
    <t xml:space="preserve">ZIELEŃ </t>
  </si>
  <si>
    <t>Konserwacja i oczyszczanie elementów małej architektury - ławki, ławostoły</t>
  </si>
  <si>
    <t>Konserwacja i oczyszczanie elementów małej architektury, m.in. stoliki do gry w szachy, słupki, 2 bramki z siatkami, kosze do gry</t>
  </si>
  <si>
    <t>umowa</t>
  </si>
  <si>
    <t>Pielęgnacja trawników, łąk parkowych (kretowiska, zniszczenia spowodowane przez dziki)</t>
  </si>
  <si>
    <t xml:space="preserve">                                          Zestawienie cen jednostkowych wraz z wykazem prac   grudzień-styczeń  2023/24    WIZ.271.1.125.2023</t>
  </si>
  <si>
    <t>Bieżące utrzymanie wybiegu dla psów</t>
  </si>
  <si>
    <t>Wygrabianie liści wraz z innymi zanieczyszczeniami, wraz z ich wywozem na składowisko</t>
  </si>
  <si>
    <t>Pielęgnacja nowych nasadzeń</t>
  </si>
  <si>
    <t>Sezonowe utrzymanie alejek mineralnych w okresie wyst. śniegu wraz z usunięciem śliskości(załącznik nr 4)</t>
  </si>
  <si>
    <t>Bieżące utrzymanie placów, alei i ścieżek parkowych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</si>
</sst>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vertAlign val="superscript"/>
      <sz val="9"/>
      <color theme="1"/>
      <name val="Century Gothic"/>
      <family val="2"/>
      <charset val="238"/>
    </font>
    <font>
      <sz val="9"/>
      <color rgb="FFFF0000"/>
      <name val="Century Gothic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11"/>
      <color theme="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9"/>
      <color rgb="FF3F3F3F"/>
      <name val="Calibri"/>
      <family val="2"/>
      <charset val="238"/>
      <scheme val="minor"/>
    </font>
    <font>
      <sz val="9"/>
      <color rgb="FF00610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vertAlign val="superscript"/>
      <sz val="9"/>
      <name val="Century Gothic"/>
      <family val="2"/>
      <charset val="238"/>
    </font>
    <font>
      <sz val="11"/>
      <name val="Century Gothic"/>
      <family val="2"/>
      <charset val="238"/>
    </font>
    <font>
      <sz val="11"/>
      <name val="Calibri"/>
      <family val="2"/>
      <charset val="238"/>
      <scheme val="minor"/>
    </font>
    <font>
      <b/>
      <sz val="11"/>
      <name val="Century Gothic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D0D0D"/>
      </bottom>
      <diagonal/>
    </border>
    <border>
      <left/>
      <right style="medium">
        <color rgb="FF000000"/>
      </right>
      <top/>
      <bottom style="medium">
        <color rgb="FF0D0D0D"/>
      </bottom>
      <diagonal/>
    </border>
    <border>
      <left/>
      <right style="medium">
        <color indexed="64"/>
      </right>
      <top/>
      <bottom style="medium">
        <color rgb="FF0D0D0D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C0504D"/>
      </bottom>
      <diagonal/>
    </border>
    <border>
      <left/>
      <right style="medium">
        <color rgb="FF0D0D0D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D0D0D"/>
      </bottom>
      <diagonal/>
    </border>
    <border>
      <left/>
      <right style="medium">
        <color rgb="FF0D0D0D"/>
      </right>
      <top/>
      <bottom style="medium">
        <color rgb="FF0D0D0D"/>
      </bottom>
      <diagonal/>
    </border>
    <border>
      <left/>
      <right style="medium">
        <color rgb="FF0D0D0D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D0D0D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D0D0D"/>
      </bottom>
      <diagonal/>
    </border>
    <border>
      <left style="medium">
        <color indexed="64"/>
      </left>
      <right style="medium">
        <color indexed="64"/>
      </right>
      <top style="medium">
        <color rgb="FF0D0D0D"/>
      </top>
      <bottom/>
      <diagonal/>
    </border>
    <border>
      <left/>
      <right/>
      <top style="medium">
        <color rgb="FF0D0D0D"/>
      </top>
      <bottom/>
      <diagonal/>
    </border>
    <border>
      <left/>
      <right style="medium">
        <color rgb="FF0D0D0D"/>
      </right>
      <top style="medium">
        <color rgb="FF0D0D0D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D0D0D"/>
      </bottom>
      <diagonal/>
    </border>
    <border>
      <left style="medium">
        <color rgb="FF000000"/>
      </left>
      <right style="medium">
        <color indexed="64"/>
      </right>
      <top/>
      <bottom style="medium">
        <color rgb="FF0D0D0D"/>
      </bottom>
      <diagonal/>
    </border>
    <border>
      <left style="medium">
        <color indexed="64"/>
      </left>
      <right/>
      <top style="medium">
        <color rgb="FF0D0D0D"/>
      </top>
      <bottom style="medium">
        <color indexed="64"/>
      </bottom>
      <diagonal/>
    </border>
    <border>
      <left/>
      <right/>
      <top style="medium">
        <color rgb="FF0D0D0D"/>
      </top>
      <bottom style="medium">
        <color indexed="64"/>
      </bottom>
      <diagonal/>
    </border>
    <border>
      <left/>
      <right style="medium">
        <color rgb="FF000000"/>
      </right>
      <top style="medium">
        <color rgb="FF0D0D0D"/>
      </top>
      <bottom style="medium">
        <color indexed="64"/>
      </bottom>
      <diagonal/>
    </border>
    <border>
      <left style="medium">
        <color rgb="FF0D0D0D"/>
      </left>
      <right/>
      <top/>
      <bottom style="medium">
        <color rgb="FF0D0D0D"/>
      </bottom>
      <diagonal/>
    </border>
    <border>
      <left style="medium">
        <color rgb="FF0D0D0D"/>
      </left>
      <right/>
      <top style="medium">
        <color rgb="FF0D0D0D"/>
      </top>
      <bottom style="medium">
        <color rgb="FF0D0D0D"/>
      </bottom>
      <diagonal/>
    </border>
    <border>
      <left/>
      <right style="medium">
        <color rgb="FF000000"/>
      </right>
      <top style="medium">
        <color rgb="FF0D0D0D"/>
      </top>
      <bottom style="medium">
        <color rgb="FF0D0D0D"/>
      </bottom>
      <diagonal/>
    </border>
    <border>
      <left style="medium">
        <color rgb="FF0D0D0D"/>
      </left>
      <right/>
      <top style="medium">
        <color rgb="FF0D0D0D"/>
      </top>
      <bottom style="medium">
        <color rgb="FFC0504D"/>
      </bottom>
      <diagonal/>
    </border>
    <border>
      <left/>
      <right style="medium">
        <color rgb="FF000000"/>
      </right>
      <top style="medium">
        <color rgb="FF0D0D0D"/>
      </top>
      <bottom style="medium">
        <color rgb="FFC0504D"/>
      </bottom>
      <diagonal/>
    </border>
    <border>
      <left style="medium">
        <color indexed="64"/>
      </left>
      <right style="medium">
        <color indexed="64"/>
      </right>
      <top style="medium">
        <color rgb="FFC0504D"/>
      </top>
      <bottom/>
      <diagonal/>
    </border>
    <border>
      <left style="medium">
        <color rgb="FF0D0D0D"/>
      </left>
      <right/>
      <top style="medium">
        <color rgb="FFC0504D"/>
      </top>
      <bottom style="medium">
        <color rgb="FF0D0D0D"/>
      </bottom>
      <diagonal/>
    </border>
    <border>
      <left/>
      <right style="medium">
        <color rgb="FF000000"/>
      </right>
      <top style="medium">
        <color rgb="FFC0504D"/>
      </top>
      <bottom style="medium">
        <color rgb="FF0D0D0D"/>
      </bottom>
      <diagonal/>
    </border>
    <border>
      <left style="medium">
        <color rgb="FF0D0D0D"/>
      </left>
      <right/>
      <top style="medium">
        <color indexed="64"/>
      </top>
      <bottom style="medium">
        <color rgb="FF0D0D0D"/>
      </bottom>
      <diagonal/>
    </border>
    <border>
      <left style="medium">
        <color indexed="64"/>
      </left>
      <right/>
      <top style="medium">
        <color rgb="FF0D0D0D"/>
      </top>
      <bottom/>
      <diagonal/>
    </border>
    <border>
      <left style="medium">
        <color rgb="FF0D0D0D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D0D0D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D0D0D"/>
      </bottom>
      <diagonal/>
    </border>
    <border>
      <left style="medium">
        <color indexed="64"/>
      </left>
      <right style="thin">
        <color indexed="64"/>
      </right>
      <top style="medium">
        <color rgb="FF0D0D0D"/>
      </top>
      <bottom style="medium">
        <color rgb="FF0D0D0D"/>
      </bottom>
      <diagonal/>
    </border>
    <border>
      <left style="medium">
        <color indexed="64"/>
      </left>
      <right style="thin">
        <color indexed="64"/>
      </right>
      <top style="medium">
        <color rgb="FF0D0D0D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medium">
        <color rgb="FF0D0D0D"/>
      </left>
      <right/>
      <top style="medium">
        <color rgb="FF0D0D0D"/>
      </top>
      <bottom/>
      <diagonal/>
    </border>
    <border>
      <left/>
      <right style="medium">
        <color rgb="FF000000"/>
      </right>
      <top style="medium">
        <color rgb="FF0D0D0D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D0D0D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D0D0D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D0D0D"/>
      </top>
      <bottom/>
      <diagonal/>
    </border>
    <border>
      <left style="medium">
        <color indexed="64"/>
      </left>
      <right style="thin">
        <color indexed="64"/>
      </right>
      <top style="medium">
        <color rgb="FF0D0D0D"/>
      </top>
      <bottom/>
      <diagonal/>
    </border>
    <border>
      <left style="thin">
        <color rgb="FF3F3F3F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D0D0D"/>
      </bottom>
      <diagonal/>
    </border>
    <border>
      <left style="medium">
        <color indexed="64"/>
      </left>
      <right style="medium">
        <color indexed="64"/>
      </right>
      <top style="medium">
        <color rgb="FF0D0D0D"/>
      </top>
      <bottom style="medium">
        <color rgb="FF0D0D0D"/>
      </bottom>
      <diagonal/>
    </border>
    <border>
      <left style="medium">
        <color indexed="64"/>
      </left>
      <right style="medium">
        <color indexed="64"/>
      </right>
      <top style="medium">
        <color rgb="FF0D0D0D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6" fillId="2" borderId="52" applyNumberFormat="0" applyAlignment="0" applyProtection="0"/>
    <xf numFmtId="0" fontId="7" fillId="3" borderId="53" applyNumberFormat="0" applyAlignment="0" applyProtection="0"/>
    <xf numFmtId="0" fontId="10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</cellStyleXfs>
  <cellXfs count="689">
    <xf numFmtId="0" fontId="0" fillId="0" borderId="0" xfId="0"/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4" fontId="2" fillId="0" borderId="55" xfId="0" applyNumberFormat="1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horizontal="center" vertical="center" wrapText="1"/>
    </xf>
    <xf numFmtId="4" fontId="3" fillId="0" borderId="54" xfId="0" applyNumberFormat="1" applyFont="1" applyBorder="1" applyAlignment="1">
      <alignment horizontal="right" vertical="center"/>
    </xf>
    <xf numFmtId="4" fontId="3" fillId="0" borderId="54" xfId="1" applyNumberFormat="1" applyFont="1" applyBorder="1" applyAlignment="1">
      <alignment horizontal="right" vertical="center"/>
    </xf>
    <xf numFmtId="0" fontId="6" fillId="2" borderId="58" xfId="2" applyBorder="1" applyAlignment="1">
      <alignment vertical="center"/>
    </xf>
    <xf numFmtId="4" fontId="3" fillId="0" borderId="59" xfId="0" applyNumberFormat="1" applyFont="1" applyBorder="1" applyAlignment="1">
      <alignment horizontal="right" vertical="center"/>
    </xf>
    <xf numFmtId="4" fontId="3" fillId="0" borderId="60" xfId="0" applyNumberFormat="1" applyFont="1" applyBorder="1" applyAlignment="1">
      <alignment horizontal="right" vertical="center"/>
    </xf>
    <xf numFmtId="4" fontId="3" fillId="0" borderId="61" xfId="0" applyNumberFormat="1" applyFont="1" applyBorder="1" applyAlignment="1">
      <alignment horizontal="right" vertical="center"/>
    </xf>
    <xf numFmtId="4" fontId="3" fillId="0" borderId="56" xfId="0" applyNumberFormat="1" applyFont="1" applyBorder="1" applyAlignment="1">
      <alignment horizontal="right" vertical="center"/>
    </xf>
    <xf numFmtId="4" fontId="3" fillId="0" borderId="62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 wrapText="1"/>
    </xf>
    <xf numFmtId="0" fontId="6" fillId="2" borderId="63" xfId="2" applyBorder="1" applyAlignment="1">
      <alignment vertical="center"/>
    </xf>
    <xf numFmtId="4" fontId="5" fillId="0" borderId="62" xfId="0" applyNumberFormat="1" applyFont="1" applyBorder="1" applyAlignment="1">
      <alignment horizontal="right" vertical="center"/>
    </xf>
    <xf numFmtId="4" fontId="3" fillId="0" borderId="57" xfId="0" applyNumberFormat="1" applyFont="1" applyBorder="1" applyAlignment="1">
      <alignment horizontal="right" vertical="center"/>
    </xf>
    <xf numFmtId="0" fontId="6" fillId="2" borderId="63" xfId="2" applyBorder="1" applyAlignment="1">
      <alignment horizontal="center" vertical="center"/>
    </xf>
    <xf numFmtId="4" fontId="3" fillId="0" borderId="55" xfId="0" applyNumberFormat="1" applyFont="1" applyBorder="1" applyAlignment="1">
      <alignment horizontal="right" vertical="center"/>
    </xf>
    <xf numFmtId="4" fontId="3" fillId="0" borderId="5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8" fillId="0" borderId="0" xfId="0" applyNumberFormat="1" applyFont="1" applyAlignment="1">
      <alignment horizontal="right"/>
    </xf>
    <xf numFmtId="0" fontId="2" fillId="0" borderId="4" xfId="0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right" vertical="center"/>
    </xf>
    <xf numFmtId="4" fontId="3" fillId="0" borderId="7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55" xfId="0" applyNumberFormat="1" applyFont="1" applyBorder="1" applyAlignment="1">
      <alignment horizontal="right" vertical="center"/>
    </xf>
    <xf numFmtId="4" fontId="3" fillId="0" borderId="56" xfId="0" applyNumberFormat="1" applyFont="1" applyBorder="1" applyAlignment="1">
      <alignment horizontal="right" vertical="center"/>
    </xf>
    <xf numFmtId="4" fontId="3" fillId="0" borderId="62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4" fontId="3" fillId="0" borderId="57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0" fontId="14" fillId="4" borderId="22" xfId="4" applyFont="1" applyBorder="1" applyAlignment="1">
      <alignment horizontal="center" vertical="center"/>
    </xf>
    <xf numFmtId="4" fontId="14" fillId="4" borderId="69" xfId="4" applyNumberFormat="1" applyFont="1" applyBorder="1" applyAlignment="1">
      <alignment vertical="center"/>
    </xf>
    <xf numFmtId="0" fontId="13" fillId="2" borderId="63" xfId="2" applyFont="1" applyBorder="1" applyAlignment="1">
      <alignment vertical="center"/>
    </xf>
    <xf numFmtId="0" fontId="14" fillId="4" borderId="7" xfId="4" applyFont="1" applyBorder="1" applyAlignment="1">
      <alignment horizontal="center" vertical="center"/>
    </xf>
    <xf numFmtId="0" fontId="14" fillId="4" borderId="9" xfId="4" applyFont="1" applyBorder="1" applyAlignment="1">
      <alignment horizontal="center" vertical="center" wrapText="1"/>
    </xf>
    <xf numFmtId="3" fontId="14" fillId="4" borderId="9" xfId="4" applyNumberFormat="1" applyFont="1" applyBorder="1" applyAlignment="1">
      <alignment horizontal="center" vertical="center"/>
    </xf>
    <xf numFmtId="0" fontId="14" fillId="4" borderId="9" xfId="4" applyFont="1" applyBorder="1" applyAlignment="1">
      <alignment horizontal="center" vertical="center"/>
    </xf>
    <xf numFmtId="4" fontId="14" fillId="4" borderId="57" xfId="4" applyNumberFormat="1" applyFont="1" applyBorder="1" applyAlignment="1">
      <alignment horizontal="right" vertical="center"/>
    </xf>
    <xf numFmtId="0" fontId="13" fillId="2" borderId="58" xfId="2" applyFont="1" applyBorder="1" applyAlignment="1">
      <alignment vertical="center"/>
    </xf>
    <xf numFmtId="3" fontId="14" fillId="4" borderId="22" xfId="4" applyNumberFormat="1" applyFont="1" applyBorder="1" applyAlignment="1">
      <alignment horizontal="center" vertical="center" wrapText="1"/>
    </xf>
    <xf numFmtId="4" fontId="14" fillId="4" borderId="74" xfId="4" applyNumberFormat="1" applyFont="1" applyBorder="1" applyAlignment="1">
      <alignment horizontal="right" vertical="center"/>
    </xf>
    <xf numFmtId="0" fontId="13" fillId="2" borderId="63" xfId="2" applyFont="1" applyBorder="1" applyAlignment="1">
      <alignment horizontal="center" vertical="center"/>
    </xf>
    <xf numFmtId="4" fontId="15" fillId="3" borderId="53" xfId="3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/>
    </xf>
    <xf numFmtId="0" fontId="11" fillId="0" borderId="0" xfId="0" applyFont="1"/>
    <xf numFmtId="4" fontId="0" fillId="0" borderId="0" xfId="0" applyNumberFormat="1"/>
    <xf numFmtId="0" fontId="18" fillId="6" borderId="0" xfId="6" applyFont="1" applyAlignment="1">
      <alignment horizontal="right"/>
    </xf>
    <xf numFmtId="4" fontId="16" fillId="5" borderId="0" xfId="5" applyNumberFormat="1"/>
    <xf numFmtId="0" fontId="18" fillId="5" borderId="0" xfId="5" applyFont="1" applyAlignment="1">
      <alignment horizontal="right" wrapText="1"/>
    </xf>
    <xf numFmtId="4" fontId="17" fillId="0" borderId="0" xfId="0" applyNumberFormat="1" applyFont="1"/>
    <xf numFmtId="4" fontId="19" fillId="0" borderId="0" xfId="0" applyNumberFormat="1" applyFont="1"/>
    <xf numFmtId="4" fontId="20" fillId="5" borderId="0" xfId="5" applyNumberFormat="1" applyFont="1"/>
    <xf numFmtId="0" fontId="11" fillId="0" borderId="0" xfId="0" applyFont="1" applyAlignment="1">
      <alignment horizontal="right"/>
    </xf>
    <xf numFmtId="0" fontId="21" fillId="0" borderId="0" xfId="0" applyFont="1" applyAlignment="1">
      <alignment wrapText="1"/>
    </xf>
    <xf numFmtId="0" fontId="0" fillId="0" borderId="31" xfId="0" applyBorder="1"/>
    <xf numFmtId="4" fontId="0" fillId="0" borderId="23" xfId="0" applyNumberFormat="1" applyBorder="1"/>
    <xf numFmtId="0" fontId="0" fillId="0" borderId="24" xfId="0" applyBorder="1"/>
    <xf numFmtId="4" fontId="0" fillId="0" borderId="6" xfId="0" applyNumberFormat="1" applyBorder="1"/>
    <xf numFmtId="4" fontId="0" fillId="0" borderId="19" xfId="0" applyNumberFormat="1" applyBorder="1"/>
    <xf numFmtId="0" fontId="0" fillId="0" borderId="16" xfId="0" applyBorder="1" applyAlignment="1">
      <alignment horizontal="right"/>
    </xf>
    <xf numFmtId="44" fontId="10" fillId="4" borderId="4" xfId="4" applyNumberFormat="1" applyBorder="1"/>
    <xf numFmtId="3" fontId="3" fillId="0" borderId="1" xfId="0" applyNumberFormat="1" applyFont="1" applyBorder="1" applyAlignment="1">
      <alignment vertical="center"/>
    </xf>
    <xf numFmtId="4" fontId="22" fillId="7" borderId="53" xfId="3" applyNumberFormat="1" applyFont="1" applyFill="1" applyAlignment="1">
      <alignment horizontal="right" vertical="center"/>
    </xf>
    <xf numFmtId="0" fontId="23" fillId="0" borderId="2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3" fontId="24" fillId="0" borderId="6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right" vertical="center"/>
    </xf>
    <xf numFmtId="0" fontId="23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3" fontId="24" fillId="7" borderId="3" xfId="0" applyNumberFormat="1" applyFont="1" applyFill="1" applyBorder="1" applyAlignment="1">
      <alignment horizontal="right" vertical="center"/>
    </xf>
    <xf numFmtId="0" fontId="24" fillId="7" borderId="3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3" fontId="24" fillId="7" borderId="6" xfId="0" applyNumberFormat="1" applyFont="1" applyFill="1" applyBorder="1" applyAlignment="1">
      <alignment horizontal="right" vertical="center"/>
    </xf>
    <xf numFmtId="0" fontId="24" fillId="7" borderId="18" xfId="0" applyFont="1" applyFill="1" applyBorder="1" applyAlignment="1">
      <alignment horizontal="center" vertical="center"/>
    </xf>
    <xf numFmtId="3" fontId="24" fillId="7" borderId="18" xfId="0" applyNumberFormat="1" applyFont="1" applyFill="1" applyBorder="1" applyAlignment="1">
      <alignment horizontal="right" vertical="center"/>
    </xf>
    <xf numFmtId="3" fontId="24" fillId="0" borderId="3" xfId="0" applyNumberFormat="1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3" fontId="24" fillId="0" borderId="9" xfId="0" applyNumberFormat="1" applyFont="1" applyBorder="1" applyAlignment="1">
      <alignment horizontal="right" vertical="center"/>
    </xf>
    <xf numFmtId="0" fontId="23" fillId="0" borderId="45" xfId="0" applyFont="1" applyBorder="1" applyAlignment="1">
      <alignment horizontal="center" vertical="center"/>
    </xf>
    <xf numFmtId="0" fontId="24" fillId="0" borderId="6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4" fillId="0" borderId="2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right" vertical="center"/>
    </xf>
    <xf numFmtId="3" fontId="24" fillId="0" borderId="18" xfId="0" applyNumberFormat="1" applyFont="1" applyBorder="1" applyAlignment="1">
      <alignment horizontal="right" vertical="center"/>
    </xf>
    <xf numFmtId="0" fontId="24" fillId="7" borderId="6" xfId="0" applyFont="1" applyFill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3" fontId="24" fillId="0" borderId="18" xfId="0" applyNumberFormat="1" applyFont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/>
    </xf>
    <xf numFmtId="4" fontId="24" fillId="0" borderId="9" xfId="0" applyNumberFormat="1" applyFont="1" applyBorder="1" applyAlignment="1">
      <alignment horizontal="right" vertical="center"/>
    </xf>
    <xf numFmtId="0" fontId="24" fillId="0" borderId="0" xfId="0" applyFont="1"/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right"/>
    </xf>
    <xf numFmtId="3" fontId="24" fillId="0" borderId="1" xfId="0" applyNumberFormat="1" applyFont="1" applyBorder="1" applyAlignment="1">
      <alignment horizontal="right"/>
    </xf>
    <xf numFmtId="4" fontId="24" fillId="0" borderId="3" xfId="0" applyNumberFormat="1" applyFont="1" applyBorder="1" applyAlignment="1">
      <alignment horizontal="right"/>
    </xf>
    <xf numFmtId="0" fontId="24" fillId="7" borderId="22" xfId="4" applyFont="1" applyFill="1" applyBorder="1" applyAlignment="1">
      <alignment vertical="center"/>
    </xf>
    <xf numFmtId="0" fontId="24" fillId="7" borderId="22" xfId="4" applyFont="1" applyFill="1" applyBorder="1" applyAlignment="1">
      <alignment horizontal="center" vertical="center"/>
    </xf>
    <xf numFmtId="0" fontId="24" fillId="7" borderId="7" xfId="4" applyFont="1" applyFill="1" applyBorder="1" applyAlignment="1">
      <alignment horizontal="center" vertical="center"/>
    </xf>
    <xf numFmtId="0" fontId="24" fillId="7" borderId="9" xfId="4" applyFont="1" applyFill="1" applyBorder="1" applyAlignment="1">
      <alignment horizontal="center" vertical="center" wrapText="1"/>
    </xf>
    <xf numFmtId="3" fontId="24" fillId="7" borderId="9" xfId="4" applyNumberFormat="1" applyFont="1" applyFill="1" applyBorder="1" applyAlignment="1">
      <alignment horizontal="center" vertical="center"/>
    </xf>
    <xf numFmtId="0" fontId="24" fillId="7" borderId="9" xfId="4" applyFont="1" applyFill="1" applyBorder="1" applyAlignment="1">
      <alignment horizontal="center" vertical="center"/>
    </xf>
    <xf numFmtId="0" fontId="24" fillId="7" borderId="1" xfId="4" applyFont="1" applyFill="1" applyBorder="1" applyAlignment="1">
      <alignment horizontal="center" vertical="center"/>
    </xf>
    <xf numFmtId="3" fontId="24" fillId="7" borderId="1" xfId="4" applyNumberFormat="1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4" fontId="23" fillId="0" borderId="19" xfId="0" applyNumberFormat="1" applyFont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center" vertical="center" wrapText="1"/>
    </xf>
    <xf numFmtId="4" fontId="24" fillId="0" borderId="4" xfId="0" applyNumberFormat="1" applyFont="1" applyBorder="1" applyAlignment="1">
      <alignment horizontal="right" vertical="center"/>
    </xf>
    <xf numFmtId="4" fontId="24" fillId="0" borderId="1" xfId="1" applyNumberFormat="1" applyFont="1" applyBorder="1" applyAlignment="1">
      <alignment horizontal="right" vertical="center"/>
    </xf>
    <xf numFmtId="4" fontId="24" fillId="7" borderId="1" xfId="0" applyNumberFormat="1" applyFont="1" applyFill="1" applyBorder="1" applyAlignment="1">
      <alignment horizontal="right" vertical="center"/>
    </xf>
    <xf numFmtId="4" fontId="24" fillId="7" borderId="19" xfId="0" applyNumberFormat="1" applyFont="1" applyFill="1" applyBorder="1" applyAlignment="1">
      <alignment horizontal="right" vertical="center"/>
    </xf>
    <xf numFmtId="4" fontId="24" fillId="0" borderId="1" xfId="0" applyNumberFormat="1" applyFont="1" applyBorder="1" applyAlignment="1">
      <alignment horizontal="right" vertical="center"/>
    </xf>
    <xf numFmtId="4" fontId="24" fillId="0" borderId="77" xfId="0" applyNumberFormat="1" applyFont="1" applyBorder="1" applyAlignment="1">
      <alignment horizontal="right" vertical="center"/>
    </xf>
    <xf numFmtId="4" fontId="24" fillId="0" borderId="78" xfId="0" applyNumberFormat="1" applyFont="1" applyBorder="1" applyAlignment="1">
      <alignment horizontal="right" vertical="center"/>
    </xf>
    <xf numFmtId="4" fontId="24" fillId="0" borderId="79" xfId="0" applyNumberFormat="1" applyFont="1" applyBorder="1" applyAlignment="1">
      <alignment horizontal="right" vertical="center"/>
    </xf>
    <xf numFmtId="4" fontId="24" fillId="7" borderId="6" xfId="4" applyNumberFormat="1" applyFont="1" applyFill="1" applyBorder="1" applyAlignment="1">
      <alignment vertical="center"/>
    </xf>
    <xf numFmtId="4" fontId="24" fillId="0" borderId="3" xfId="0" applyNumberFormat="1" applyFont="1" applyBorder="1" applyAlignment="1">
      <alignment horizontal="right" vertical="center"/>
    </xf>
    <xf numFmtId="0" fontId="23" fillId="2" borderId="81" xfId="2" applyFont="1" applyBorder="1" applyAlignment="1">
      <alignment vertical="center"/>
    </xf>
    <xf numFmtId="4" fontId="24" fillId="0" borderId="16" xfId="0" applyNumberFormat="1" applyFont="1" applyBorder="1" applyAlignment="1">
      <alignment horizontal="right" vertical="center"/>
    </xf>
    <xf numFmtId="4" fontId="24" fillId="7" borderId="7" xfId="4" applyNumberFormat="1" applyFont="1" applyFill="1" applyBorder="1" applyAlignment="1">
      <alignment horizontal="right" vertical="center"/>
    </xf>
    <xf numFmtId="4" fontId="24" fillId="7" borderId="79" xfId="0" applyNumberFormat="1" applyFont="1" applyFill="1" applyBorder="1" applyAlignment="1">
      <alignment horizontal="right" vertical="center"/>
    </xf>
    <xf numFmtId="0" fontId="23" fillId="2" borderId="83" xfId="2" applyFont="1" applyBorder="1" applyAlignment="1">
      <alignment vertical="center"/>
    </xf>
    <xf numFmtId="0" fontId="24" fillId="7" borderId="24" xfId="4" applyFont="1" applyFill="1" applyBorder="1" applyAlignment="1">
      <alignment horizontal="center" vertical="center"/>
    </xf>
    <xf numFmtId="4" fontId="24" fillId="7" borderId="3" xfId="4" applyNumberFormat="1" applyFont="1" applyFill="1" applyBorder="1" applyAlignment="1">
      <alignment horizontal="right" vertical="center"/>
    </xf>
    <xf numFmtId="0" fontId="23" fillId="2" borderId="81" xfId="2" applyFont="1" applyBorder="1" applyAlignment="1">
      <alignment horizontal="center" vertical="center"/>
    </xf>
    <xf numFmtId="4" fontId="24" fillId="0" borderId="7" xfId="0" applyNumberFormat="1" applyFont="1" applyBorder="1" applyAlignment="1">
      <alignment horizontal="right" vertical="center"/>
    </xf>
    <xf numFmtId="4" fontId="23" fillId="3" borderId="86" xfId="3" applyNumberFormat="1" applyFont="1" applyBorder="1" applyAlignment="1">
      <alignment horizontal="right" vertical="center"/>
    </xf>
    <xf numFmtId="3" fontId="24" fillId="7" borderId="1" xfId="4" applyNumberFormat="1" applyFont="1" applyFill="1" applyBorder="1" applyAlignment="1">
      <alignment horizontal="center" vertical="center"/>
    </xf>
    <xf numFmtId="3" fontId="24" fillId="7" borderId="4" xfId="4" applyNumberFormat="1" applyFont="1" applyFill="1" applyBorder="1" applyAlignment="1">
      <alignment horizontal="center" vertical="center"/>
    </xf>
    <xf numFmtId="4" fontId="27" fillId="0" borderId="0" xfId="0" applyNumberFormat="1" applyFont="1"/>
    <xf numFmtId="0" fontId="0" fillId="0" borderId="29" xfId="0" applyBorder="1"/>
    <xf numFmtId="0" fontId="0" fillId="0" borderId="3" xfId="0" applyBorder="1"/>
    <xf numFmtId="4" fontId="28" fillId="3" borderId="87" xfId="3" applyNumberFormat="1" applyFont="1" applyBorder="1" applyAlignment="1">
      <alignment horizontal="right" vertical="center"/>
    </xf>
    <xf numFmtId="4" fontId="27" fillId="0" borderId="0" xfId="0" applyNumberFormat="1" applyFont="1" applyAlignment="1">
      <alignment horizontal="right"/>
    </xf>
    <xf numFmtId="0" fontId="1" fillId="0" borderId="0" xfId="0" applyFont="1"/>
    <xf numFmtId="165" fontId="1" fillId="0" borderId="23" xfId="0" applyNumberFormat="1" applyFont="1" applyBorder="1"/>
    <xf numFmtId="165" fontId="1" fillId="0" borderId="18" xfId="0" applyNumberFormat="1" applyFont="1" applyBorder="1"/>
    <xf numFmtId="165" fontId="1" fillId="0" borderId="6" xfId="0" applyNumberFormat="1" applyFont="1" applyBorder="1"/>
    <xf numFmtId="165" fontId="1" fillId="0" borderId="1" xfId="0" applyNumberFormat="1" applyFont="1" applyBorder="1"/>
    <xf numFmtId="0" fontId="23" fillId="0" borderId="23" xfId="0" applyFont="1" applyFill="1" applyBorder="1" applyAlignment="1">
      <alignment horizontal="center" vertical="center" wrapText="1"/>
    </xf>
    <xf numFmtId="4" fontId="23" fillId="0" borderId="19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vertical="center"/>
    </xf>
    <xf numFmtId="3" fontId="24" fillId="0" borderId="6" xfId="0" applyNumberFormat="1" applyFont="1" applyFill="1" applyBorder="1" applyAlignment="1">
      <alignment horizontal="right" vertical="center"/>
    </xf>
    <xf numFmtId="4" fontId="24" fillId="0" borderId="1" xfId="1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 vertical="center"/>
    </xf>
    <xf numFmtId="0" fontId="24" fillId="0" borderId="18" xfId="0" applyFont="1" applyFill="1" applyBorder="1" applyAlignment="1">
      <alignment horizontal="center" vertical="center"/>
    </xf>
    <xf numFmtId="3" fontId="24" fillId="0" borderId="18" xfId="0" applyNumberFormat="1" applyFont="1" applyFill="1" applyBorder="1" applyAlignment="1">
      <alignment horizontal="right" vertical="center"/>
    </xf>
    <xf numFmtId="4" fontId="24" fillId="0" borderId="3" xfId="0" applyNumberFormat="1" applyFont="1" applyFill="1" applyBorder="1" applyAlignment="1">
      <alignment horizontal="right"/>
    </xf>
    <xf numFmtId="3" fontId="24" fillId="0" borderId="23" xfId="0" applyNumberFormat="1" applyFont="1" applyFill="1" applyBorder="1" applyAlignment="1">
      <alignment horizontal="right" vertical="center"/>
    </xf>
    <xf numFmtId="0" fontId="24" fillId="0" borderId="1" xfId="4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24" fillId="0" borderId="18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22" xfId="4" applyFont="1" applyFill="1" applyBorder="1" applyAlignment="1">
      <alignment vertical="center"/>
    </xf>
    <xf numFmtId="0" fontId="24" fillId="0" borderId="1" xfId="4" applyFont="1" applyFill="1" applyBorder="1" applyAlignment="1">
      <alignment vertical="center"/>
    </xf>
    <xf numFmtId="4" fontId="24" fillId="0" borderId="3" xfId="4" applyNumberFormat="1" applyFont="1" applyFill="1" applyBorder="1" applyAlignment="1">
      <alignment horizontal="right" vertical="center"/>
    </xf>
    <xf numFmtId="0" fontId="0" fillId="0" borderId="0" xfId="0" applyAlignment="1"/>
    <xf numFmtId="3" fontId="14" fillId="4" borderId="4" xfId="4" applyNumberFormat="1" applyFont="1" applyBorder="1" applyAlignment="1">
      <alignment horizontal="center" vertical="center"/>
    </xf>
    <xf numFmtId="0" fontId="14" fillId="4" borderId="4" xfId="4" applyFont="1" applyBorder="1" applyAlignment="1">
      <alignment horizontal="center" vertical="center"/>
    </xf>
    <xf numFmtId="0" fontId="23" fillId="3" borderId="84" xfId="3" applyFont="1" applyBorder="1" applyAlignment="1">
      <alignment horizontal="right" vertical="center"/>
    </xf>
    <xf numFmtId="0" fontId="23" fillId="3" borderId="85" xfId="3" applyFont="1" applyBorder="1" applyAlignment="1">
      <alignment horizontal="right" vertical="center"/>
    </xf>
    <xf numFmtId="0" fontId="24" fillId="0" borderId="19" xfId="0" applyFont="1" applyFill="1" applyBorder="1" applyAlignment="1">
      <alignment horizontal="right" vertical="center"/>
    </xf>
    <xf numFmtId="0" fontId="24" fillId="0" borderId="19" xfId="0" applyFont="1" applyFill="1" applyBorder="1" applyAlignment="1">
      <alignment horizontal="center" vertical="center"/>
    </xf>
    <xf numFmtId="4" fontId="24" fillId="0" borderId="19" xfId="0" applyNumberFormat="1" applyFont="1" applyFill="1" applyBorder="1" applyAlignment="1">
      <alignment horizontal="right" vertical="center"/>
    </xf>
    <xf numFmtId="4" fontId="24" fillId="0" borderId="4" xfId="0" applyNumberFormat="1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horizontal="center" vertical="center"/>
    </xf>
    <xf numFmtId="4" fontId="24" fillId="0" borderId="16" xfId="0" applyNumberFormat="1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center" vertical="center"/>
    </xf>
    <xf numFmtId="4" fontId="24" fillId="0" borderId="4" xfId="0" applyNumberFormat="1" applyFont="1" applyFill="1" applyBorder="1" applyAlignment="1">
      <alignment vertical="center"/>
    </xf>
    <xf numFmtId="3" fontId="24" fillId="0" borderId="16" xfId="0" applyNumberFormat="1" applyFont="1" applyFill="1" applyBorder="1" applyAlignment="1">
      <alignment vertical="center"/>
    </xf>
    <xf numFmtId="4" fontId="24" fillId="0" borderId="16" xfId="0" applyNumberFormat="1" applyFont="1" applyFill="1" applyBorder="1" applyAlignment="1">
      <alignment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14" fillId="4" borderId="1" xfId="4" applyFont="1" applyBorder="1" applyAlignment="1">
      <alignment vertical="center"/>
    </xf>
    <xf numFmtId="0" fontId="14" fillId="4" borderId="4" xfId="4" applyFont="1" applyBorder="1" applyAlignment="1">
      <alignment vertical="center"/>
    </xf>
    <xf numFmtId="3" fontId="14" fillId="4" borderId="1" xfId="4" applyNumberFormat="1" applyFont="1" applyBorder="1" applyAlignment="1">
      <alignment horizontal="center" vertical="center"/>
    </xf>
    <xf numFmtId="0" fontId="14" fillId="4" borderId="1" xfId="4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0" xfId="0" applyFont="1" applyAlignment="1"/>
    <xf numFmtId="44" fontId="3" fillId="0" borderId="0" xfId="0" applyNumberFormat="1" applyFont="1" applyAlignment="1"/>
    <xf numFmtId="0" fontId="24" fillId="0" borderId="23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23" fillId="0" borderId="24" xfId="4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24" fillId="8" borderId="34" xfId="0" applyFont="1" applyFill="1" applyBorder="1" applyAlignment="1">
      <alignment horizontal="center" vertical="center"/>
    </xf>
    <xf numFmtId="0" fontId="24" fillId="8" borderId="30" xfId="0" applyFont="1" applyFill="1" applyBorder="1" applyAlignment="1">
      <alignment horizontal="center" vertical="center"/>
    </xf>
    <xf numFmtId="0" fontId="24" fillId="8" borderId="30" xfId="0" applyFont="1" applyFill="1" applyBorder="1" applyAlignment="1">
      <alignment horizontal="right" vertical="center"/>
    </xf>
    <xf numFmtId="3" fontId="24" fillId="8" borderId="3" xfId="0" applyNumberFormat="1" applyFont="1" applyFill="1" applyBorder="1" applyAlignment="1">
      <alignment horizontal="right" vertical="center"/>
    </xf>
    <xf numFmtId="0" fontId="6" fillId="2" borderId="64" xfId="2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6" fillId="2" borderId="52" xfId="2" applyAlignment="1">
      <alignment horizontal="center" vertical="center"/>
    </xf>
    <xf numFmtId="0" fontId="3" fillId="0" borderId="34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7" fillId="3" borderId="53" xfId="3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68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6" fillId="2" borderId="73" xfId="2" applyBorder="1" applyAlignment="1">
      <alignment horizontal="center" vertical="center"/>
    </xf>
    <xf numFmtId="0" fontId="6" fillId="2" borderId="22" xfId="2" applyBorder="1" applyAlignment="1">
      <alignment horizontal="center" vertical="center"/>
    </xf>
    <xf numFmtId="0" fontId="6" fillId="2" borderId="69" xfId="2" applyBorder="1" applyAlignment="1">
      <alignment horizontal="center" vertical="center"/>
    </xf>
    <xf numFmtId="0" fontId="3" fillId="0" borderId="65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4" fontId="3" fillId="0" borderId="72" xfId="0" applyNumberFormat="1" applyFont="1" applyBorder="1" applyAlignment="1">
      <alignment horizontal="right" vertical="center"/>
    </xf>
    <xf numFmtId="4" fontId="3" fillId="0" borderId="57" xfId="0" applyNumberFormat="1" applyFont="1" applyBorder="1" applyAlignment="1">
      <alignment horizontal="right" vertical="center"/>
    </xf>
    <xf numFmtId="0" fontId="3" fillId="0" borderId="41" xfId="0" applyFont="1" applyBorder="1" applyAlignment="1">
      <alignment horizontal="left" vertical="center" wrapText="1" indent="1"/>
    </xf>
    <xf numFmtId="0" fontId="3" fillId="0" borderId="42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43" xfId="0" applyFont="1" applyBorder="1" applyAlignment="1">
      <alignment horizontal="left" vertical="center" wrapText="1" indent="1"/>
    </xf>
    <xf numFmtId="0" fontId="3" fillId="0" borderId="44" xfId="0" applyFont="1" applyBorder="1" applyAlignment="1">
      <alignment horizontal="left" vertical="center" wrapText="1" indent="1"/>
    </xf>
    <xf numFmtId="0" fontId="6" fillId="2" borderId="31" xfId="2" applyBorder="1" applyAlignment="1">
      <alignment horizontal="center" vertical="center"/>
    </xf>
    <xf numFmtId="0" fontId="6" fillId="2" borderId="21" xfId="2" applyBorder="1" applyAlignment="1">
      <alignment horizontal="center" vertical="center"/>
    </xf>
    <xf numFmtId="0" fontId="6" fillId="2" borderId="23" xfId="2" applyBorder="1" applyAlignment="1">
      <alignment horizontal="center" vertical="center"/>
    </xf>
    <xf numFmtId="0" fontId="6" fillId="2" borderId="24" xfId="2" applyBorder="1" applyAlignment="1">
      <alignment horizontal="center" vertical="center"/>
    </xf>
    <xf numFmtId="0" fontId="6" fillId="2" borderId="6" xfId="2" applyBorder="1" applyAlignment="1">
      <alignment horizontal="center" vertical="center"/>
    </xf>
    <xf numFmtId="4" fontId="3" fillId="0" borderId="55" xfId="0" applyNumberFormat="1" applyFont="1" applyBorder="1" applyAlignment="1">
      <alignment horizontal="right" vertical="center"/>
    </xf>
    <xf numFmtId="0" fontId="3" fillId="0" borderId="46" xfId="0" applyFont="1" applyBorder="1" applyAlignment="1">
      <alignment horizontal="left" vertical="center" wrapText="1" indent="1"/>
    </xf>
    <xf numFmtId="0" fontId="3" fillId="0" borderId="47" xfId="0" applyFont="1" applyBorder="1" applyAlignment="1">
      <alignment horizontal="left" vertical="center" wrapText="1" indent="1"/>
    </xf>
    <xf numFmtId="0" fontId="3" fillId="0" borderId="34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4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textRotation="180" wrapText="1"/>
    </xf>
    <xf numFmtId="3" fontId="2" fillId="0" borderId="4" xfId="0" applyNumberFormat="1" applyFont="1" applyBorder="1" applyAlignment="1">
      <alignment horizontal="center" vertical="center" textRotation="180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4" fontId="3" fillId="0" borderId="56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right" vertical="center"/>
    </xf>
    <xf numFmtId="4" fontId="3" fillId="0" borderId="62" xfId="0" applyNumberFormat="1" applyFont="1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3" fontId="14" fillId="4" borderId="19" xfId="4" applyNumberFormat="1" applyFont="1" applyBorder="1" applyAlignment="1">
      <alignment horizontal="center" vertical="center"/>
    </xf>
    <xf numFmtId="3" fontId="14" fillId="4" borderId="4" xfId="4" applyNumberFormat="1" applyFont="1" applyBorder="1" applyAlignment="1">
      <alignment horizontal="center" vertical="center"/>
    </xf>
    <xf numFmtId="0" fontId="14" fillId="4" borderId="19" xfId="4" applyFont="1" applyBorder="1" applyAlignment="1">
      <alignment horizontal="center" vertical="center"/>
    </xf>
    <xf numFmtId="0" fontId="14" fillId="4" borderId="4" xfId="4" applyFont="1" applyBorder="1" applyAlignment="1">
      <alignment horizontal="center" vertical="center"/>
    </xf>
    <xf numFmtId="4" fontId="14" fillId="4" borderId="55" xfId="4" applyNumberFormat="1" applyFont="1" applyBorder="1" applyAlignment="1">
      <alignment horizontal="center" vertical="center"/>
    </xf>
    <xf numFmtId="4" fontId="14" fillId="4" borderId="56" xfId="4" applyNumberFormat="1" applyFont="1" applyBorder="1" applyAlignment="1">
      <alignment horizontal="center" vertical="center"/>
    </xf>
    <xf numFmtId="0" fontId="14" fillId="4" borderId="31" xfId="4" applyFont="1" applyBorder="1" applyAlignment="1">
      <alignment horizontal="center" vertical="center" wrapText="1"/>
    </xf>
    <xf numFmtId="0" fontId="14" fillId="4" borderId="21" xfId="4" applyFont="1" applyBorder="1" applyAlignment="1">
      <alignment horizontal="center" vertical="center" wrapText="1"/>
    </xf>
    <xf numFmtId="0" fontId="14" fillId="4" borderId="20" xfId="4" applyFont="1" applyBorder="1" applyAlignment="1">
      <alignment horizontal="center" vertical="center" wrapText="1"/>
    </xf>
    <xf numFmtId="0" fontId="14" fillId="4" borderId="24" xfId="4" applyFont="1" applyBorder="1" applyAlignment="1">
      <alignment horizontal="center" vertical="center" wrapText="1"/>
    </xf>
    <xf numFmtId="0" fontId="14" fillId="4" borderId="22" xfId="4" applyFont="1" applyBorder="1" applyAlignment="1">
      <alignment horizontal="center" vertical="center" wrapText="1"/>
    </xf>
    <xf numFmtId="0" fontId="14" fillId="4" borderId="5" xfId="4" applyFont="1" applyBorder="1" applyAlignment="1">
      <alignment horizontal="center" vertical="center" wrapText="1"/>
    </xf>
    <xf numFmtId="0" fontId="14" fillId="4" borderId="32" xfId="4" applyFont="1" applyBorder="1" applyAlignment="1">
      <alignment horizontal="center" vertical="center" wrapText="1"/>
    </xf>
    <xf numFmtId="0" fontId="14" fillId="4" borderId="33" xfId="4" applyFont="1" applyBorder="1" applyAlignment="1">
      <alignment horizontal="center" vertical="center" wrapText="1"/>
    </xf>
    <xf numFmtId="0" fontId="13" fillId="2" borderId="31" xfId="2" applyFont="1" applyBorder="1" applyAlignment="1">
      <alignment horizontal="center" vertical="center"/>
    </xf>
    <xf numFmtId="0" fontId="13" fillId="2" borderId="21" xfId="2" applyFont="1" applyBorder="1" applyAlignment="1">
      <alignment horizontal="center" vertical="center"/>
    </xf>
    <xf numFmtId="0" fontId="13" fillId="2" borderId="23" xfId="2" applyFont="1" applyBorder="1" applyAlignment="1">
      <alignment horizontal="center" vertical="center"/>
    </xf>
    <xf numFmtId="0" fontId="13" fillId="2" borderId="24" xfId="2" applyFont="1" applyBorder="1" applyAlignment="1">
      <alignment horizontal="center" vertical="center"/>
    </xf>
    <xf numFmtId="0" fontId="13" fillId="2" borderId="22" xfId="2" applyFont="1" applyBorder="1" applyAlignment="1">
      <alignment horizontal="center" vertical="center"/>
    </xf>
    <xf numFmtId="0" fontId="13" fillId="2" borderId="6" xfId="2" applyFont="1" applyBorder="1" applyAlignment="1">
      <alignment horizontal="center" vertical="center"/>
    </xf>
    <xf numFmtId="0" fontId="13" fillId="2" borderId="73" xfId="2" applyFont="1" applyBorder="1" applyAlignment="1">
      <alignment horizontal="center" vertical="center"/>
    </xf>
    <xf numFmtId="0" fontId="13" fillId="2" borderId="69" xfId="2" applyFont="1" applyBorder="1" applyAlignment="1">
      <alignment horizontal="center" vertical="center"/>
    </xf>
    <xf numFmtId="0" fontId="14" fillId="4" borderId="34" xfId="4" applyFont="1" applyBorder="1" applyAlignment="1">
      <alignment vertical="center" wrapText="1"/>
    </xf>
    <xf numFmtId="0" fontId="14" fillId="4" borderId="3" xfId="4" applyFont="1" applyBorder="1" applyAlignment="1">
      <alignment vertical="center" wrapText="1"/>
    </xf>
    <xf numFmtId="0" fontId="14" fillId="4" borderId="21" xfId="4" applyFont="1" applyBorder="1" applyAlignment="1">
      <alignment horizontal="center" vertical="center"/>
    </xf>
    <xf numFmtId="0" fontId="14" fillId="4" borderId="22" xfId="4" applyFont="1" applyBorder="1" applyAlignment="1">
      <alignment horizontal="center" vertical="center"/>
    </xf>
    <xf numFmtId="0" fontId="13" fillId="2" borderId="64" xfId="2" applyFont="1" applyBorder="1" applyAlignment="1">
      <alignment horizontal="center" vertical="center"/>
    </xf>
    <xf numFmtId="0" fontId="13" fillId="2" borderId="75" xfId="2" applyFont="1" applyBorder="1" applyAlignment="1">
      <alignment horizontal="center" vertical="center"/>
    </xf>
    <xf numFmtId="0" fontId="13" fillId="2" borderId="30" xfId="2" applyFont="1" applyBorder="1" applyAlignment="1">
      <alignment horizontal="center" vertical="center"/>
    </xf>
    <xf numFmtId="0" fontId="13" fillId="2" borderId="74" xfId="2" applyFont="1" applyBorder="1" applyAlignment="1">
      <alignment horizontal="center" vertical="center"/>
    </xf>
    <xf numFmtId="0" fontId="14" fillId="4" borderId="19" xfId="4" applyFont="1" applyBorder="1" applyAlignment="1">
      <alignment horizontal="right" vertical="center"/>
    </xf>
    <xf numFmtId="0" fontId="14" fillId="4" borderId="4" xfId="4" applyFont="1" applyBorder="1" applyAlignment="1">
      <alignment horizontal="right" vertical="center"/>
    </xf>
    <xf numFmtId="0" fontId="15" fillId="3" borderId="53" xfId="3" applyFont="1" applyAlignment="1">
      <alignment horizontal="right" vertical="center"/>
    </xf>
    <xf numFmtId="0" fontId="14" fillId="4" borderId="30" xfId="4" applyFont="1" applyBorder="1" applyAlignment="1">
      <alignment horizontal="center" vertical="center" wrapText="1"/>
    </xf>
    <xf numFmtId="0" fontId="14" fillId="4" borderId="35" xfId="4" applyFont="1" applyBorder="1" applyAlignment="1">
      <alignment vertical="center" wrapText="1"/>
    </xf>
    <xf numFmtId="0" fontId="14" fillId="4" borderId="25" xfId="4" applyFont="1" applyBorder="1" applyAlignment="1">
      <alignment vertical="center" wrapText="1"/>
    </xf>
    <xf numFmtId="0" fontId="14" fillId="4" borderId="8" xfId="4" applyFont="1" applyBorder="1" applyAlignment="1">
      <alignment vertical="center" wrapText="1"/>
    </xf>
    <xf numFmtId="0" fontId="13" fillId="2" borderId="52" xfId="2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2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41" xfId="0" applyFont="1" applyBorder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0" fontId="23" fillId="3" borderId="84" xfId="3" applyFont="1" applyBorder="1" applyAlignment="1">
      <alignment horizontal="right" vertical="center"/>
    </xf>
    <xf numFmtId="0" fontId="23" fillId="3" borderId="85" xfId="3" applyFont="1" applyBorder="1" applyAlignment="1">
      <alignment horizontal="right" vertical="center"/>
    </xf>
    <xf numFmtId="0" fontId="24" fillId="0" borderId="34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34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7" borderId="34" xfId="4" applyFont="1" applyFill="1" applyBorder="1" applyAlignment="1">
      <alignment horizontal="left" vertical="center" wrapText="1"/>
    </xf>
    <xf numFmtId="0" fontId="24" fillId="7" borderId="30" xfId="4" applyFont="1" applyFill="1" applyBorder="1" applyAlignment="1">
      <alignment horizontal="left" vertical="center" wrapText="1"/>
    </xf>
    <xf numFmtId="0" fontId="23" fillId="2" borderId="80" xfId="2" applyFont="1" applyBorder="1" applyAlignment="1">
      <alignment horizontal="center" vertical="center"/>
    </xf>
    <xf numFmtId="0" fontId="23" fillId="2" borderId="64" xfId="2" applyFont="1" applyBorder="1" applyAlignment="1">
      <alignment horizontal="center" vertical="center"/>
    </xf>
    <xf numFmtId="0" fontId="23" fillId="2" borderId="76" xfId="2" applyFont="1" applyBorder="1" applyAlignment="1">
      <alignment horizontal="center" vertical="center"/>
    </xf>
    <xf numFmtId="0" fontId="24" fillId="0" borderId="29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68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40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7" borderId="35" xfId="4" applyFont="1" applyFill="1" applyBorder="1" applyAlignment="1">
      <alignment vertical="center" wrapText="1"/>
    </xf>
    <xf numFmtId="0" fontId="24" fillId="7" borderId="25" xfId="4" applyFont="1" applyFill="1" applyBorder="1" applyAlignment="1">
      <alignment vertical="center" wrapText="1"/>
    </xf>
    <xf numFmtId="0" fontId="24" fillId="7" borderId="8" xfId="4" applyFont="1" applyFill="1" applyBorder="1" applyAlignment="1">
      <alignment vertical="center" wrapText="1"/>
    </xf>
    <xf numFmtId="0" fontId="24" fillId="7" borderId="37" xfId="0" applyFont="1" applyFill="1" applyBorder="1" applyAlignment="1">
      <alignment vertical="center" wrapText="1"/>
    </xf>
    <xf numFmtId="0" fontId="24" fillId="7" borderId="38" xfId="0" applyFont="1" applyFill="1" applyBorder="1" applyAlignment="1">
      <alignment vertical="center" wrapText="1"/>
    </xf>
    <xf numFmtId="0" fontId="24" fillId="7" borderId="39" xfId="0" applyFont="1" applyFill="1" applyBorder="1" applyAlignment="1">
      <alignment vertical="center" wrapText="1"/>
    </xf>
    <xf numFmtId="0" fontId="23" fillId="2" borderId="82" xfId="2" applyFont="1" applyBorder="1" applyAlignment="1">
      <alignment horizontal="center" vertical="center"/>
    </xf>
    <xf numFmtId="0" fontId="23" fillId="2" borderId="52" xfId="2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29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19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4" fillId="0" borderId="19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right" vertical="center"/>
    </xf>
    <xf numFmtId="3" fontId="24" fillId="0" borderId="4" xfId="0" applyNumberFormat="1" applyFont="1" applyBorder="1" applyAlignment="1">
      <alignment horizontal="right" vertical="center"/>
    </xf>
    <xf numFmtId="4" fontId="24" fillId="0" borderId="19" xfId="0" applyNumberFormat="1" applyFont="1" applyBorder="1" applyAlignment="1">
      <alignment horizontal="right" vertical="center"/>
    </xf>
    <xf numFmtId="4" fontId="24" fillId="0" borderId="4" xfId="0" applyNumberFormat="1" applyFont="1" applyBorder="1" applyAlignment="1">
      <alignment horizontal="right" vertical="center"/>
    </xf>
    <xf numFmtId="0" fontId="24" fillId="0" borderId="31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51" xfId="0" applyFont="1" applyBorder="1" applyAlignment="1">
      <alignment horizontal="center" vertical="center"/>
    </xf>
    <xf numFmtId="0" fontId="24" fillId="0" borderId="16" xfId="0" applyFont="1" applyBorder="1" applyAlignment="1">
      <alignment horizontal="right" vertical="center"/>
    </xf>
    <xf numFmtId="0" fontId="24" fillId="0" borderId="16" xfId="0" applyFont="1" applyBorder="1" applyAlignment="1">
      <alignment horizontal="center" vertical="center"/>
    </xf>
    <xf numFmtId="3" fontId="24" fillId="0" borderId="16" xfId="0" applyNumberFormat="1" applyFont="1" applyBorder="1" applyAlignment="1">
      <alignment horizontal="right" vertical="center"/>
    </xf>
    <xf numFmtId="4" fontId="24" fillId="0" borderId="16" xfId="0" applyNumberFormat="1" applyFont="1" applyBorder="1" applyAlignment="1">
      <alignment horizontal="right" vertical="center"/>
    </xf>
    <xf numFmtId="0" fontId="23" fillId="2" borderId="24" xfId="2" applyFont="1" applyBorder="1" applyAlignment="1">
      <alignment horizontal="center" vertical="center"/>
    </xf>
    <xf numFmtId="0" fontId="23" fillId="2" borderId="22" xfId="2" applyFont="1" applyBorder="1" applyAlignment="1">
      <alignment horizontal="center" vertical="center"/>
    </xf>
    <xf numFmtId="0" fontId="23" fillId="2" borderId="6" xfId="2" applyFont="1" applyBorder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4" fontId="24" fillId="0" borderId="26" xfId="0" applyNumberFormat="1" applyFont="1" applyBorder="1" applyAlignment="1">
      <alignment horizontal="right" vertical="center"/>
    </xf>
    <xf numFmtId="4" fontId="24" fillId="0" borderId="7" xfId="0" applyNumberFormat="1" applyFont="1" applyBorder="1" applyAlignment="1">
      <alignment horizontal="right" vertical="center"/>
    </xf>
    <xf numFmtId="0" fontId="24" fillId="0" borderId="50" xfId="0" applyFont="1" applyBorder="1" applyAlignment="1">
      <alignment horizontal="left" vertical="center" wrapText="1" indent="1"/>
    </xf>
    <xf numFmtId="0" fontId="24" fillId="0" borderId="2" xfId="0" applyFont="1" applyBorder="1" applyAlignment="1">
      <alignment horizontal="left" vertical="center" wrapText="1" indent="1"/>
    </xf>
    <xf numFmtId="0" fontId="24" fillId="7" borderId="31" xfId="4" applyFont="1" applyFill="1" applyBorder="1" applyAlignment="1">
      <alignment horizontal="center" vertical="center"/>
    </xf>
    <xf numFmtId="0" fontId="24" fillId="7" borderId="24" xfId="4" applyFont="1" applyFill="1" applyBorder="1" applyAlignment="1">
      <alignment horizontal="center" vertical="center"/>
    </xf>
    <xf numFmtId="0" fontId="24" fillId="7" borderId="21" xfId="4" applyFont="1" applyFill="1" applyBorder="1" applyAlignment="1">
      <alignment horizontal="center" vertical="center" wrapText="1"/>
    </xf>
    <xf numFmtId="0" fontId="24" fillId="7" borderId="22" xfId="4" applyFont="1" applyFill="1" applyBorder="1" applyAlignment="1">
      <alignment horizontal="center" vertical="center" wrapText="1"/>
    </xf>
    <xf numFmtId="0" fontId="24" fillId="7" borderId="34" xfId="4" applyFont="1" applyFill="1" applyBorder="1" applyAlignment="1">
      <alignment vertical="center" wrapText="1"/>
    </xf>
    <xf numFmtId="0" fontId="24" fillId="7" borderId="3" xfId="4" applyFont="1" applyFill="1" applyBorder="1" applyAlignment="1">
      <alignment vertical="center" wrapText="1"/>
    </xf>
    <xf numFmtId="0" fontId="24" fillId="0" borderId="49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65" xfId="0" applyFont="1" applyBorder="1" applyAlignment="1">
      <alignment horizontal="left" vertical="center" wrapText="1"/>
    </xf>
    <xf numFmtId="0" fontId="24" fillId="0" borderId="66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71" xfId="0" applyFont="1" applyBorder="1" applyAlignment="1">
      <alignment horizontal="center" vertical="center"/>
    </xf>
    <xf numFmtId="3" fontId="24" fillId="0" borderId="26" xfId="0" applyNumberFormat="1" applyFont="1" applyBorder="1" applyAlignment="1">
      <alignment horizontal="right" vertical="center"/>
    </xf>
    <xf numFmtId="0" fontId="24" fillId="0" borderId="26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 wrapText="1" indent="1"/>
    </xf>
    <xf numFmtId="0" fontId="24" fillId="0" borderId="47" xfId="0" applyFont="1" applyBorder="1" applyAlignment="1">
      <alignment horizontal="left" vertical="center" wrapText="1" indent="1"/>
    </xf>
    <xf numFmtId="0" fontId="24" fillId="0" borderId="48" xfId="0" applyFont="1" applyBorder="1" applyAlignment="1">
      <alignment horizontal="left" vertical="center" wrapText="1" indent="1"/>
    </xf>
    <xf numFmtId="0" fontId="24" fillId="0" borderId="13" xfId="0" applyFont="1" applyBorder="1" applyAlignment="1">
      <alignment horizontal="left" vertical="center" wrapText="1" indent="1"/>
    </xf>
    <xf numFmtId="0" fontId="24" fillId="0" borderId="41" xfId="0" applyFont="1" applyBorder="1" applyAlignment="1">
      <alignment horizontal="left" vertical="center" wrapText="1" indent="1"/>
    </xf>
    <xf numFmtId="0" fontId="24" fillId="0" borderId="42" xfId="0" applyFont="1" applyBorder="1" applyAlignment="1">
      <alignment horizontal="left" vertical="center" wrapText="1" indent="1"/>
    </xf>
    <xf numFmtId="0" fontId="24" fillId="7" borderId="34" xfId="0" applyFont="1" applyFill="1" applyBorder="1" applyAlignment="1">
      <alignment vertical="center"/>
    </xf>
    <xf numFmtId="0" fontId="24" fillId="7" borderId="30" xfId="0" applyFont="1" applyFill="1" applyBorder="1" applyAlignment="1">
      <alignment vertical="center"/>
    </xf>
    <xf numFmtId="0" fontId="24" fillId="7" borderId="2" xfId="0" applyFont="1" applyFill="1" applyBorder="1" applyAlignment="1">
      <alignment vertical="center"/>
    </xf>
    <xf numFmtId="0" fontId="24" fillId="7" borderId="31" xfId="0" applyFont="1" applyFill="1" applyBorder="1" applyAlignment="1">
      <alignment vertical="center" wrapText="1"/>
    </xf>
    <xf numFmtId="0" fontId="24" fillId="7" borderId="21" xfId="0" applyFont="1" applyFill="1" applyBorder="1" applyAlignment="1">
      <alignment vertical="center" wrapText="1"/>
    </xf>
    <xf numFmtId="0" fontId="24" fillId="7" borderId="20" xfId="0" applyFont="1" applyFill="1" applyBorder="1" applyAlignment="1">
      <alignment vertical="center" wrapText="1"/>
    </xf>
    <xf numFmtId="0" fontId="23" fillId="0" borderId="11" xfId="0" applyFont="1" applyBorder="1" applyAlignment="1">
      <alignment horizontal="center" vertical="center"/>
    </xf>
    <xf numFmtId="0" fontId="24" fillId="0" borderId="34" xfId="0" applyFont="1" applyBorder="1" applyAlignment="1">
      <alignment horizontal="left" vertical="center" wrapText="1" indent="1"/>
    </xf>
    <xf numFmtId="0" fontId="24" fillId="0" borderId="3" xfId="0" applyFont="1" applyBorder="1" applyAlignment="1">
      <alignment horizontal="left" vertical="center" wrapText="1" indent="1"/>
    </xf>
    <xf numFmtId="0" fontId="24" fillId="0" borderId="40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 indent="1"/>
    </xf>
    <xf numFmtId="0" fontId="24" fillId="0" borderId="44" xfId="0" applyFont="1" applyBorder="1" applyAlignment="1">
      <alignment horizontal="left" vertical="center" wrapText="1" indent="1"/>
    </xf>
    <xf numFmtId="0" fontId="24" fillId="0" borderId="37" xfId="0" applyFont="1" applyBorder="1" applyAlignment="1">
      <alignment vertical="center" wrapText="1"/>
    </xf>
    <xf numFmtId="0" fontId="24" fillId="0" borderId="38" xfId="0" applyFont="1" applyBorder="1" applyAlignment="1">
      <alignment vertical="center" wrapText="1"/>
    </xf>
    <xf numFmtId="0" fontId="24" fillId="0" borderId="39" xfId="0" applyFont="1" applyBorder="1" applyAlignment="1">
      <alignment vertical="center" wrapText="1"/>
    </xf>
    <xf numFmtId="0" fontId="23" fillId="2" borderId="31" xfId="2" applyFont="1" applyBorder="1" applyAlignment="1">
      <alignment horizontal="center" vertical="center"/>
    </xf>
    <xf numFmtId="0" fontId="23" fillId="2" borderId="21" xfId="2" applyFont="1" applyBorder="1" applyAlignment="1">
      <alignment horizontal="center" vertical="center"/>
    </xf>
    <xf numFmtId="0" fontId="23" fillId="2" borderId="23" xfId="2" applyFont="1" applyBorder="1" applyAlignment="1">
      <alignment horizontal="center" vertical="center"/>
    </xf>
    <xf numFmtId="0" fontId="24" fillId="7" borderId="34" xfId="0" applyFont="1" applyFill="1" applyBorder="1" applyAlignment="1">
      <alignment vertical="center" wrapText="1"/>
    </xf>
    <xf numFmtId="0" fontId="24" fillId="7" borderId="30" xfId="0" applyFont="1" applyFill="1" applyBorder="1" applyAlignment="1">
      <alignment vertical="center" wrapText="1"/>
    </xf>
    <xf numFmtId="0" fontId="24" fillId="7" borderId="3" xfId="0" applyFont="1" applyFill="1" applyBorder="1" applyAlignment="1">
      <alignment vertical="center" wrapText="1"/>
    </xf>
    <xf numFmtId="0" fontId="23" fillId="7" borderId="19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4" fillId="7" borderId="24" xfId="0" applyFont="1" applyFill="1" applyBorder="1" applyAlignment="1">
      <alignment vertical="center" wrapText="1"/>
    </xf>
    <xf numFmtId="0" fontId="24" fillId="7" borderId="22" xfId="0" applyFont="1" applyFill="1" applyBorder="1" applyAlignment="1">
      <alignment vertical="center" wrapText="1"/>
    </xf>
    <xf numFmtId="0" fontId="24" fillId="7" borderId="5" xfId="0" applyFont="1" applyFill="1" applyBorder="1" applyAlignment="1">
      <alignment vertical="center" wrapText="1"/>
    </xf>
    <xf numFmtId="0" fontId="24" fillId="7" borderId="32" xfId="0" applyFont="1" applyFill="1" applyBorder="1" applyAlignment="1">
      <alignment horizontal="center" vertical="center"/>
    </xf>
    <xf numFmtId="0" fontId="24" fillId="7" borderId="33" xfId="0" applyFont="1" applyFill="1" applyBorder="1" applyAlignment="1">
      <alignment horizontal="center" vertical="center"/>
    </xf>
    <xf numFmtId="3" fontId="24" fillId="7" borderId="19" xfId="0" applyNumberFormat="1" applyFont="1" applyFill="1" applyBorder="1" applyAlignment="1">
      <alignment horizontal="right" vertical="center"/>
    </xf>
    <xf numFmtId="3" fontId="24" fillId="7" borderId="4" xfId="0" applyNumberFormat="1" applyFont="1" applyFill="1" applyBorder="1" applyAlignment="1">
      <alignment horizontal="right" vertical="center"/>
    </xf>
    <xf numFmtId="0" fontId="24" fillId="7" borderId="19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4" fontId="24" fillId="7" borderId="19" xfId="0" applyNumberFormat="1" applyFont="1" applyFill="1" applyBorder="1" applyAlignment="1">
      <alignment horizontal="right" vertical="center"/>
    </xf>
    <xf numFmtId="4" fontId="24" fillId="7" borderId="4" xfId="0" applyNumberFormat="1" applyFont="1" applyFill="1" applyBorder="1" applyAlignment="1">
      <alignment horizontal="right" vertical="center"/>
    </xf>
    <xf numFmtId="0" fontId="23" fillId="0" borderId="3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 textRotation="180" wrapText="1"/>
    </xf>
    <xf numFmtId="3" fontId="23" fillId="0" borderId="4" xfId="0" applyNumberFormat="1" applyFont="1" applyBorder="1" applyAlignment="1">
      <alignment horizontal="center" vertical="center" textRotation="180" wrapText="1"/>
    </xf>
    <xf numFmtId="0" fontId="23" fillId="2" borderId="34" xfId="2" applyFont="1" applyBorder="1" applyAlignment="1">
      <alignment horizontal="center" vertical="center"/>
    </xf>
    <xf numFmtId="0" fontId="23" fillId="2" borderId="30" xfId="2" applyFont="1" applyBorder="1" applyAlignment="1">
      <alignment horizontal="center" vertical="center"/>
    </xf>
    <xf numFmtId="0" fontId="23" fillId="2" borderId="3" xfId="2" applyFont="1" applyBorder="1" applyAlignment="1">
      <alignment horizontal="center" vertical="center"/>
    </xf>
    <xf numFmtId="0" fontId="24" fillId="0" borderId="31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4" fillId="0" borderId="35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right" vertical="center"/>
    </xf>
    <xf numFmtId="0" fontId="24" fillId="0" borderId="7" xfId="0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right" vertical="center"/>
    </xf>
    <xf numFmtId="0" fontId="0" fillId="0" borderId="19" xfId="0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1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34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3" fillId="0" borderId="34" xfId="2" applyFont="1" applyFill="1" applyBorder="1" applyAlignment="1">
      <alignment horizontal="center" vertical="center" wrapText="1"/>
    </xf>
    <xf numFmtId="0" fontId="23" fillId="0" borderId="30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vertical="center" wrapText="1"/>
    </xf>
    <xf numFmtId="0" fontId="24" fillId="0" borderId="30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34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4" xfId="4" applyFont="1" applyFill="1" applyBorder="1" applyAlignment="1">
      <alignment horizontal="left" vertical="center" wrapText="1"/>
    </xf>
    <xf numFmtId="0" fontId="24" fillId="0" borderId="30" xfId="4" applyFont="1" applyFill="1" applyBorder="1" applyAlignment="1">
      <alignment horizontal="left" vertical="center" wrapText="1"/>
    </xf>
    <xf numFmtId="0" fontId="24" fillId="0" borderId="37" xfId="0" applyFont="1" applyFill="1" applyBorder="1" applyAlignment="1">
      <alignment vertical="center" wrapText="1"/>
    </xf>
    <xf numFmtId="0" fontId="24" fillId="0" borderId="38" xfId="0" applyFont="1" applyFill="1" applyBorder="1" applyAlignment="1">
      <alignment vertical="center" wrapText="1"/>
    </xf>
    <xf numFmtId="0" fontId="24" fillId="0" borderId="39" xfId="0" applyFont="1" applyFill="1" applyBorder="1" applyAlignment="1">
      <alignment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right" vertical="center"/>
    </xf>
    <xf numFmtId="0" fontId="24" fillId="0" borderId="29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right" vertical="center"/>
    </xf>
    <xf numFmtId="0" fontId="24" fillId="0" borderId="31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0" fontId="24" fillId="0" borderId="35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3" fontId="24" fillId="0" borderId="19" xfId="0" applyNumberFormat="1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right" vertical="center"/>
    </xf>
    <xf numFmtId="0" fontId="24" fillId="0" borderId="19" xfId="0" applyFont="1" applyFill="1" applyBorder="1" applyAlignment="1">
      <alignment horizontal="right" vertical="center"/>
    </xf>
    <xf numFmtId="4" fontId="24" fillId="0" borderId="19" xfId="0" applyNumberFormat="1" applyFont="1" applyFill="1" applyBorder="1" applyAlignment="1">
      <alignment horizontal="right" vertical="center"/>
    </xf>
    <xf numFmtId="4" fontId="24" fillId="0" borderId="7" xfId="0" applyNumberFormat="1" applyFont="1" applyFill="1" applyBorder="1" applyAlignment="1">
      <alignment horizontal="right" vertical="center"/>
    </xf>
    <xf numFmtId="0" fontId="24" fillId="0" borderId="23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horizontal="right" vertical="center"/>
    </xf>
    <xf numFmtId="0" fontId="23" fillId="0" borderId="29" xfId="0" applyFont="1" applyFill="1" applyBorder="1" applyAlignment="1">
      <alignment horizontal="right" vertical="center"/>
    </xf>
    <xf numFmtId="0" fontId="23" fillId="0" borderId="34" xfId="0" applyFont="1" applyFill="1" applyBorder="1" applyAlignment="1">
      <alignment horizontal="right" vertical="center" wrapText="1"/>
    </xf>
    <xf numFmtId="0" fontId="23" fillId="0" borderId="30" xfId="0" applyFont="1" applyFill="1" applyBorder="1" applyAlignment="1">
      <alignment horizontal="right" vertical="center" wrapText="1"/>
    </xf>
    <xf numFmtId="0" fontId="23" fillId="0" borderId="3" xfId="0" applyFont="1" applyFill="1" applyBorder="1" applyAlignment="1">
      <alignment horizontal="right" vertical="center" wrapText="1"/>
    </xf>
    <xf numFmtId="0" fontId="24" fillId="0" borderId="51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right" vertical="center"/>
    </xf>
    <xf numFmtId="4" fontId="24" fillId="0" borderId="16" xfId="0" applyNumberFormat="1" applyFont="1" applyFill="1" applyBorder="1" applyAlignment="1">
      <alignment horizontal="right" vertical="center"/>
    </xf>
    <xf numFmtId="4" fontId="24" fillId="0" borderId="4" xfId="0" applyNumberFormat="1" applyFont="1" applyFill="1" applyBorder="1" applyAlignment="1">
      <alignment horizontal="right" vertical="center"/>
    </xf>
    <xf numFmtId="0" fontId="24" fillId="0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center" vertical="center" wrapText="1"/>
    </xf>
  </cellXfs>
  <cellStyles count="7">
    <cellStyle name="60% — akcent 2" xfId="6" builtinId="36"/>
    <cellStyle name="Akcent 2" xfId="5" builtinId="33"/>
    <cellStyle name="Dane wyjściowe" xfId="2" builtinId="21"/>
    <cellStyle name="Dobry" xfId="4" builtinId="26"/>
    <cellStyle name="Dziesiętny" xfId="1" builtinId="3"/>
    <cellStyle name="Komórka zaznaczona" xfId="3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zoomScale="130" zoomScaleNormal="130" workbookViewId="0">
      <selection activeCell="J63" sqref="J63"/>
    </sheetView>
  </sheetViews>
  <sheetFormatPr defaultRowHeight="15" x14ac:dyDescent="0.25"/>
  <cols>
    <col min="5" max="5" width="5.7109375" customWidth="1"/>
    <col min="6" max="6" width="23.7109375" customWidth="1"/>
    <col min="7" max="7" width="6.5703125" customWidth="1"/>
    <col min="8" max="9" width="8" customWidth="1"/>
    <col min="10" max="10" width="5.7109375" style="2" customWidth="1"/>
    <col min="11" max="11" width="13.28515625" style="1" customWidth="1"/>
  </cols>
  <sheetData>
    <row r="1" spans="1:11" ht="36.6" customHeight="1" thickBot="1" x14ac:dyDescent="0.3">
      <c r="A1" s="360" t="s">
        <v>83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1" ht="40.5" x14ac:dyDescent="0.25">
      <c r="A2" s="335" t="s">
        <v>0</v>
      </c>
      <c r="B2" s="362" t="s">
        <v>1</v>
      </c>
      <c r="C2" s="363"/>
      <c r="D2" s="363"/>
      <c r="E2" s="363"/>
      <c r="F2" s="364"/>
      <c r="G2" s="367" t="s">
        <v>2</v>
      </c>
      <c r="H2" s="335" t="s">
        <v>3</v>
      </c>
      <c r="I2" s="3" t="s">
        <v>4</v>
      </c>
      <c r="J2" s="369" t="s">
        <v>6</v>
      </c>
      <c r="K2" s="34" t="s">
        <v>7</v>
      </c>
    </row>
    <row r="3" spans="1:11" ht="15.75" thickBot="1" x14ac:dyDescent="0.3">
      <c r="A3" s="338"/>
      <c r="B3" s="365"/>
      <c r="C3" s="361"/>
      <c r="D3" s="361"/>
      <c r="E3" s="361"/>
      <c r="F3" s="366"/>
      <c r="G3" s="368"/>
      <c r="H3" s="338"/>
      <c r="I3" s="4" t="s">
        <v>5</v>
      </c>
      <c r="J3" s="370"/>
      <c r="K3" s="35" t="s">
        <v>5</v>
      </c>
    </row>
    <row r="4" spans="1:11" ht="21.6" customHeight="1" thickBot="1" x14ac:dyDescent="0.3">
      <c r="A4" s="265" t="s">
        <v>44</v>
      </c>
      <c r="B4" s="265"/>
      <c r="C4" s="265"/>
      <c r="D4" s="265"/>
      <c r="E4" s="265"/>
      <c r="F4" s="265"/>
      <c r="G4" s="265"/>
      <c r="H4" s="265"/>
      <c r="I4" s="265"/>
      <c r="J4" s="265"/>
      <c r="K4" s="45"/>
    </row>
    <row r="5" spans="1:11" ht="26.45" customHeight="1" thickBot="1" x14ac:dyDescent="0.3">
      <c r="A5" s="5">
        <v>1</v>
      </c>
      <c r="B5" s="281" t="s">
        <v>8</v>
      </c>
      <c r="C5" s="282"/>
      <c r="D5" s="282"/>
      <c r="E5" s="282"/>
      <c r="F5" s="283"/>
      <c r="G5" s="44" t="s">
        <v>37</v>
      </c>
      <c r="H5" s="6">
        <v>36200</v>
      </c>
      <c r="I5" s="7">
        <v>0.12</v>
      </c>
      <c r="J5" s="6">
        <v>39</v>
      </c>
      <c r="K5" s="42">
        <v>169416</v>
      </c>
    </row>
    <row r="6" spans="1:11" ht="16.149999999999999" customHeight="1" x14ac:dyDescent="0.25">
      <c r="A6" s="335">
        <v>2</v>
      </c>
      <c r="B6" s="343" t="s">
        <v>9</v>
      </c>
      <c r="C6" s="344"/>
      <c r="D6" s="344"/>
      <c r="E6" s="344"/>
      <c r="F6" s="345"/>
      <c r="G6" s="375" t="s">
        <v>37</v>
      </c>
      <c r="H6" s="290">
        <v>36000</v>
      </c>
      <c r="I6" s="288">
        <v>0.16</v>
      </c>
      <c r="J6" s="290">
        <v>15</v>
      </c>
      <c r="K6" s="353">
        <v>86400</v>
      </c>
    </row>
    <row r="7" spans="1:11" ht="12.6" customHeight="1" thickBot="1" x14ac:dyDescent="0.3">
      <c r="A7" s="305"/>
      <c r="B7" s="272"/>
      <c r="C7" s="273"/>
      <c r="D7" s="273"/>
      <c r="E7" s="273"/>
      <c r="F7" s="274"/>
      <c r="G7" s="376"/>
      <c r="H7" s="377"/>
      <c r="I7" s="378"/>
      <c r="J7" s="379"/>
      <c r="K7" s="332"/>
    </row>
    <row r="8" spans="1:11" ht="26.45" customHeight="1" thickBot="1" x14ac:dyDescent="0.3">
      <c r="A8" s="5">
        <v>3</v>
      </c>
      <c r="B8" s="275" t="s">
        <v>10</v>
      </c>
      <c r="C8" s="276"/>
      <c r="D8" s="276"/>
      <c r="E8" s="276"/>
      <c r="F8" s="277"/>
      <c r="G8" s="7" t="s">
        <v>37</v>
      </c>
      <c r="H8" s="6">
        <v>24900</v>
      </c>
      <c r="I8" s="7">
        <v>0.18</v>
      </c>
      <c r="J8" s="6">
        <v>15</v>
      </c>
      <c r="K8" s="37">
        <v>67230</v>
      </c>
    </row>
    <row r="9" spans="1:11" ht="27" customHeight="1" thickBot="1" x14ac:dyDescent="0.3">
      <c r="A9" s="22">
        <v>4</v>
      </c>
      <c r="B9" s="269" t="s">
        <v>11</v>
      </c>
      <c r="C9" s="270"/>
      <c r="D9" s="270"/>
      <c r="E9" s="270"/>
      <c r="F9" s="271"/>
      <c r="G9" s="23" t="s">
        <v>37</v>
      </c>
      <c r="H9" s="25">
        <v>2900</v>
      </c>
      <c r="I9" s="23">
        <v>0.98</v>
      </c>
      <c r="J9" s="25">
        <v>6</v>
      </c>
      <c r="K9" s="37">
        <v>17052</v>
      </c>
    </row>
    <row r="10" spans="1:11" ht="24" customHeight="1" thickBot="1" x14ac:dyDescent="0.3">
      <c r="A10" s="348" t="s">
        <v>45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50"/>
    </row>
    <row r="11" spans="1:11" ht="1.9" hidden="1" customHeight="1" thickBot="1" x14ac:dyDescent="0.3">
      <c r="A11" s="351"/>
      <c r="B11" s="322"/>
      <c r="C11" s="322"/>
      <c r="D11" s="322"/>
      <c r="E11" s="322"/>
      <c r="F11" s="322"/>
      <c r="G11" s="322"/>
      <c r="H11" s="322"/>
      <c r="I11" s="322"/>
      <c r="J11" s="322"/>
      <c r="K11" s="352"/>
    </row>
    <row r="12" spans="1:11" ht="23.45" customHeight="1" thickBot="1" x14ac:dyDescent="0.3">
      <c r="A12" s="22">
        <v>5</v>
      </c>
      <c r="B12" s="269" t="s">
        <v>36</v>
      </c>
      <c r="C12" s="270"/>
      <c r="D12" s="270"/>
      <c r="E12" s="270"/>
      <c r="F12" s="374"/>
      <c r="G12" s="58" t="s">
        <v>12</v>
      </c>
      <c r="H12" s="25">
        <v>200</v>
      </c>
      <c r="I12" s="23">
        <v>185</v>
      </c>
      <c r="J12" s="25">
        <v>1</v>
      </c>
      <c r="K12" s="36">
        <v>37000</v>
      </c>
    </row>
    <row r="13" spans="1:11" x14ac:dyDescent="0.25">
      <c r="A13" s="335">
        <v>6</v>
      </c>
      <c r="B13" s="343" t="s">
        <v>82</v>
      </c>
      <c r="C13" s="344"/>
      <c r="D13" s="344"/>
      <c r="E13" s="344"/>
      <c r="F13" s="345"/>
      <c r="G13" s="284" t="s">
        <v>13</v>
      </c>
      <c r="H13" s="290">
        <v>250</v>
      </c>
      <c r="I13" s="288">
        <v>315</v>
      </c>
      <c r="J13" s="290">
        <v>1</v>
      </c>
      <c r="K13" s="353">
        <v>78750</v>
      </c>
    </row>
    <row r="14" spans="1:11" ht="9" customHeight="1" thickBot="1" x14ac:dyDescent="0.3">
      <c r="A14" s="338"/>
      <c r="B14" s="281"/>
      <c r="C14" s="282"/>
      <c r="D14" s="282"/>
      <c r="E14" s="282"/>
      <c r="F14" s="283"/>
      <c r="G14" s="285"/>
      <c r="H14" s="291"/>
      <c r="I14" s="289"/>
      <c r="J14" s="291"/>
      <c r="K14" s="380"/>
    </row>
    <row r="15" spans="1:11" ht="15.6" customHeight="1" thickBot="1" x14ac:dyDescent="0.3">
      <c r="A15" s="5">
        <v>7</v>
      </c>
      <c r="B15" s="381" t="s">
        <v>57</v>
      </c>
      <c r="C15" s="382"/>
      <c r="D15" s="382"/>
      <c r="E15" s="382"/>
      <c r="F15" s="383"/>
      <c r="G15" s="7" t="s">
        <v>37</v>
      </c>
      <c r="H15" s="6">
        <v>500</v>
      </c>
      <c r="I15" s="7">
        <v>5</v>
      </c>
      <c r="J15" s="6">
        <v>1</v>
      </c>
      <c r="K15" s="36">
        <v>2500</v>
      </c>
    </row>
    <row r="16" spans="1:11" ht="24" customHeight="1" thickBot="1" x14ac:dyDescent="0.3">
      <c r="A16" s="5">
        <v>8</v>
      </c>
      <c r="B16" s="343" t="s">
        <v>58</v>
      </c>
      <c r="C16" s="344"/>
      <c r="D16" s="344"/>
      <c r="E16" s="344"/>
      <c r="F16" s="345"/>
      <c r="G16" s="12" t="s">
        <v>13</v>
      </c>
      <c r="H16" s="14">
        <v>200</v>
      </c>
      <c r="I16" s="12">
        <v>325</v>
      </c>
      <c r="J16" s="14">
        <v>1</v>
      </c>
      <c r="K16" s="49">
        <v>65000</v>
      </c>
    </row>
    <row r="17" spans="1:11" ht="15" customHeight="1" thickBot="1" x14ac:dyDescent="0.3">
      <c r="A17" s="335">
        <v>9</v>
      </c>
      <c r="B17" s="371" t="s">
        <v>60</v>
      </c>
      <c r="C17" s="372"/>
      <c r="D17" s="372"/>
      <c r="E17" s="356" t="s">
        <v>68</v>
      </c>
      <c r="F17" s="357"/>
      <c r="G17" s="54" t="s">
        <v>13</v>
      </c>
      <c r="H17" s="55">
        <v>15000</v>
      </c>
      <c r="I17" s="56">
        <v>1.75</v>
      </c>
      <c r="J17" s="66">
        <v>3</v>
      </c>
      <c r="K17" s="57">
        <v>78750</v>
      </c>
    </row>
    <row r="18" spans="1:11" ht="15.75" thickBot="1" x14ac:dyDescent="0.3">
      <c r="A18" s="304"/>
      <c r="B18" s="292"/>
      <c r="C18" s="293"/>
      <c r="D18" s="293"/>
      <c r="E18" s="358" t="s">
        <v>75</v>
      </c>
      <c r="F18" s="359"/>
      <c r="G18" s="8" t="s">
        <v>13</v>
      </c>
      <c r="H18" s="9">
        <v>50000</v>
      </c>
      <c r="I18" s="8">
        <v>1.85</v>
      </c>
      <c r="J18" s="9">
        <v>2</v>
      </c>
      <c r="K18" s="52">
        <v>185000</v>
      </c>
    </row>
    <row r="19" spans="1:11" ht="15.75" thickBot="1" x14ac:dyDescent="0.3">
      <c r="A19" s="304"/>
      <c r="B19" s="292"/>
      <c r="C19" s="293"/>
      <c r="D19" s="293"/>
      <c r="E19" s="333" t="s">
        <v>69</v>
      </c>
      <c r="F19" s="334"/>
      <c r="G19" s="8" t="s">
        <v>13</v>
      </c>
      <c r="H19" s="9">
        <v>5000</v>
      </c>
      <c r="I19" s="8">
        <v>2.25</v>
      </c>
      <c r="J19" s="9">
        <v>3</v>
      </c>
      <c r="K19" s="36">
        <v>33750</v>
      </c>
    </row>
    <row r="20" spans="1:11" ht="14.45" customHeight="1" thickBot="1" x14ac:dyDescent="0.3">
      <c r="A20" s="304"/>
      <c r="B20" s="292"/>
      <c r="C20" s="293"/>
      <c r="D20" s="293"/>
      <c r="E20" s="333" t="s">
        <v>14</v>
      </c>
      <c r="F20" s="334"/>
      <c r="G20" s="8" t="s">
        <v>38</v>
      </c>
      <c r="H20" s="9">
        <v>75</v>
      </c>
      <c r="I20" s="8">
        <v>65</v>
      </c>
      <c r="J20" s="9">
        <v>3</v>
      </c>
      <c r="K20" s="36">
        <v>14625</v>
      </c>
    </row>
    <row r="21" spans="1:11" ht="16.149999999999999" customHeight="1" thickBot="1" x14ac:dyDescent="0.3">
      <c r="A21" s="384"/>
      <c r="B21" s="296"/>
      <c r="C21" s="297"/>
      <c r="D21" s="297"/>
      <c r="E21" s="346" t="s">
        <v>15</v>
      </c>
      <c r="F21" s="347"/>
      <c r="G21" s="8" t="s">
        <v>38</v>
      </c>
      <c r="H21" s="9">
        <v>10</v>
      </c>
      <c r="I21" s="8">
        <v>1150</v>
      </c>
      <c r="J21" s="9">
        <v>3</v>
      </c>
      <c r="K21" s="39">
        <v>34500</v>
      </c>
    </row>
    <row r="22" spans="1:11" ht="15.6" customHeight="1" thickBot="1" x14ac:dyDescent="0.3">
      <c r="A22" s="53">
        <v>10</v>
      </c>
      <c r="B22" s="371" t="s">
        <v>53</v>
      </c>
      <c r="C22" s="372"/>
      <c r="D22" s="373"/>
      <c r="E22" s="354" t="s">
        <v>16</v>
      </c>
      <c r="F22" s="355"/>
      <c r="G22" s="8" t="s">
        <v>13</v>
      </c>
      <c r="H22" s="9">
        <v>70000</v>
      </c>
      <c r="I22" s="8">
        <v>0.3</v>
      </c>
      <c r="J22" s="9">
        <v>3</v>
      </c>
      <c r="K22" s="40">
        <v>63000</v>
      </c>
    </row>
    <row r="23" spans="1:11" ht="15" customHeight="1" thickBot="1" x14ac:dyDescent="0.3">
      <c r="A23" s="335">
        <v>11</v>
      </c>
      <c r="B23" s="371" t="s">
        <v>70</v>
      </c>
      <c r="C23" s="372"/>
      <c r="D23" s="373"/>
      <c r="E23" s="336" t="s">
        <v>17</v>
      </c>
      <c r="F23" s="337"/>
      <c r="G23" s="8" t="s">
        <v>13</v>
      </c>
      <c r="H23" s="9">
        <v>50</v>
      </c>
      <c r="I23" s="8">
        <v>600</v>
      </c>
      <c r="J23" s="9">
        <v>1</v>
      </c>
      <c r="K23" s="40">
        <v>30000</v>
      </c>
    </row>
    <row r="24" spans="1:11" ht="15" customHeight="1" thickBot="1" x14ac:dyDescent="0.3">
      <c r="A24" s="304"/>
      <c r="B24" s="292"/>
      <c r="C24" s="293"/>
      <c r="D24" s="315"/>
      <c r="E24" s="333" t="s">
        <v>18</v>
      </c>
      <c r="F24" s="334"/>
      <c r="G24" s="8" t="s">
        <v>13</v>
      </c>
      <c r="H24" s="9">
        <v>200</v>
      </c>
      <c r="I24" s="8">
        <v>18.5</v>
      </c>
      <c r="J24" s="9">
        <v>1</v>
      </c>
      <c r="K24" s="40">
        <v>3700</v>
      </c>
    </row>
    <row r="25" spans="1:11" ht="15.6" customHeight="1" thickBot="1" x14ac:dyDescent="0.3">
      <c r="A25" s="304"/>
      <c r="B25" s="292"/>
      <c r="C25" s="293"/>
      <c r="D25" s="315"/>
      <c r="E25" s="333" t="s">
        <v>19</v>
      </c>
      <c r="F25" s="334"/>
      <c r="G25" s="8" t="s">
        <v>13</v>
      </c>
      <c r="H25" s="9">
        <v>70000</v>
      </c>
      <c r="I25" s="8">
        <v>6.5</v>
      </c>
      <c r="J25" s="9">
        <v>1</v>
      </c>
      <c r="K25" s="40">
        <v>650</v>
      </c>
    </row>
    <row r="26" spans="1:11" ht="13.15" customHeight="1" thickBot="1" x14ac:dyDescent="0.3">
      <c r="A26" s="305"/>
      <c r="B26" s="316"/>
      <c r="C26" s="317"/>
      <c r="D26" s="318"/>
      <c r="E26" s="333" t="s">
        <v>20</v>
      </c>
      <c r="F26" s="334"/>
      <c r="G26" s="8" t="s">
        <v>13</v>
      </c>
      <c r="H26" s="9">
        <v>200</v>
      </c>
      <c r="I26" s="8">
        <v>2.25</v>
      </c>
      <c r="J26" s="9">
        <v>1</v>
      </c>
      <c r="K26" s="40">
        <v>450</v>
      </c>
    </row>
    <row r="27" spans="1:11" ht="15.6" customHeight="1" x14ac:dyDescent="0.25">
      <c r="A27" s="303">
        <v>12</v>
      </c>
      <c r="B27" s="339" t="s">
        <v>61</v>
      </c>
      <c r="C27" s="340"/>
      <c r="D27" s="341"/>
      <c r="E27" s="324" t="s">
        <v>62</v>
      </c>
      <c r="F27" s="325"/>
      <c r="G27" s="328" t="s">
        <v>13</v>
      </c>
      <c r="H27" s="329">
        <v>70000</v>
      </c>
      <c r="I27" s="330">
        <v>0.09</v>
      </c>
      <c r="J27" s="329">
        <v>18</v>
      </c>
      <c r="K27" s="331">
        <v>113400</v>
      </c>
    </row>
    <row r="28" spans="1:11" ht="1.9" customHeight="1" thickBot="1" x14ac:dyDescent="0.3">
      <c r="A28" s="304"/>
      <c r="B28" s="292"/>
      <c r="C28" s="293"/>
      <c r="D28" s="315"/>
      <c r="E28" s="326"/>
      <c r="F28" s="327"/>
      <c r="G28" s="285"/>
      <c r="H28" s="291"/>
      <c r="I28" s="289"/>
      <c r="J28" s="291"/>
      <c r="K28" s="332"/>
    </row>
    <row r="29" spans="1:11" ht="16.149999999999999" customHeight="1" thickBot="1" x14ac:dyDescent="0.3">
      <c r="A29" s="304"/>
      <c r="B29" s="292"/>
      <c r="C29" s="293"/>
      <c r="D29" s="315"/>
      <c r="E29" s="299" t="s">
        <v>21</v>
      </c>
      <c r="F29" s="300"/>
      <c r="G29" s="7" t="s">
        <v>37</v>
      </c>
      <c r="H29" s="6">
        <v>550</v>
      </c>
      <c r="I29" s="7">
        <v>2.1</v>
      </c>
      <c r="J29" s="6">
        <v>24</v>
      </c>
      <c r="K29" s="40">
        <v>27720</v>
      </c>
    </row>
    <row r="30" spans="1:11" ht="17.25" thickBot="1" x14ac:dyDescent="0.3">
      <c r="A30" s="338"/>
      <c r="B30" s="296"/>
      <c r="C30" s="297"/>
      <c r="D30" s="342"/>
      <c r="E30" s="299" t="s">
        <v>22</v>
      </c>
      <c r="F30" s="300"/>
      <c r="G30" s="7" t="s">
        <v>37</v>
      </c>
      <c r="H30" s="6">
        <v>420</v>
      </c>
      <c r="I30" s="7">
        <v>1.1000000000000001</v>
      </c>
      <c r="J30" s="6">
        <v>24</v>
      </c>
      <c r="K30" s="41">
        <v>11088</v>
      </c>
    </row>
    <row r="31" spans="1:11" ht="18" customHeight="1" thickBot="1" x14ac:dyDescent="0.3">
      <c r="A31" s="321" t="s">
        <v>46</v>
      </c>
      <c r="B31" s="322"/>
      <c r="C31" s="322"/>
      <c r="D31" s="322"/>
      <c r="E31" s="322"/>
      <c r="F31" s="322"/>
      <c r="G31" s="322"/>
      <c r="H31" s="322"/>
      <c r="I31" s="322"/>
      <c r="J31" s="322"/>
      <c r="K31" s="323"/>
    </row>
    <row r="32" spans="1:11" ht="22.9" customHeight="1" thickBot="1" x14ac:dyDescent="0.3">
      <c r="A32" s="5">
        <v>14</v>
      </c>
      <c r="B32" s="281" t="s">
        <v>71</v>
      </c>
      <c r="C32" s="282"/>
      <c r="D32" s="282"/>
      <c r="E32" s="282"/>
      <c r="F32" s="283"/>
      <c r="G32" s="7" t="s">
        <v>13</v>
      </c>
      <c r="H32" s="10">
        <v>180</v>
      </c>
      <c r="I32" s="7">
        <v>10</v>
      </c>
      <c r="J32" s="6">
        <v>35</v>
      </c>
      <c r="K32" s="42">
        <v>63000</v>
      </c>
    </row>
    <row r="33" spans="1:11" ht="28.15" customHeight="1" thickBot="1" x14ac:dyDescent="0.3">
      <c r="A33" s="22">
        <v>15</v>
      </c>
      <c r="B33" s="269" t="s">
        <v>73</v>
      </c>
      <c r="C33" s="270"/>
      <c r="D33" s="270"/>
      <c r="E33" s="270"/>
      <c r="F33" s="271"/>
      <c r="G33" s="7" t="s">
        <v>13</v>
      </c>
      <c r="H33" s="10">
        <v>40</v>
      </c>
      <c r="I33" s="7">
        <v>13.5</v>
      </c>
      <c r="J33" s="6">
        <v>35</v>
      </c>
      <c r="K33" s="36">
        <v>18900</v>
      </c>
    </row>
    <row r="34" spans="1:11" ht="27.75" customHeight="1" thickBot="1" x14ac:dyDescent="0.3">
      <c r="A34" s="61">
        <v>16</v>
      </c>
      <c r="B34" s="269" t="s">
        <v>76</v>
      </c>
      <c r="C34" s="270"/>
      <c r="D34" s="270"/>
      <c r="E34" s="270"/>
      <c r="F34" s="271"/>
      <c r="G34" s="7" t="s">
        <v>13</v>
      </c>
      <c r="H34" s="10">
        <v>25</v>
      </c>
      <c r="I34" s="7">
        <v>5</v>
      </c>
      <c r="J34" s="6">
        <v>35</v>
      </c>
      <c r="K34" s="36">
        <v>4375</v>
      </c>
    </row>
    <row r="35" spans="1:11" ht="21.6" customHeight="1" thickBot="1" x14ac:dyDescent="0.3">
      <c r="A35" s="5">
        <v>17</v>
      </c>
      <c r="B35" s="269" t="s">
        <v>72</v>
      </c>
      <c r="C35" s="270"/>
      <c r="D35" s="270"/>
      <c r="E35" s="270"/>
      <c r="F35" s="271"/>
      <c r="G35" s="7" t="s">
        <v>13</v>
      </c>
      <c r="H35" s="10">
        <v>69</v>
      </c>
      <c r="I35" s="7">
        <v>5</v>
      </c>
      <c r="J35" s="6">
        <v>35</v>
      </c>
      <c r="K35" s="36">
        <v>12075</v>
      </c>
    </row>
    <row r="36" spans="1:11" ht="24.75" customHeight="1" thickBot="1" x14ac:dyDescent="0.3">
      <c r="A36" s="22">
        <v>18</v>
      </c>
      <c r="B36" s="269" t="s">
        <v>77</v>
      </c>
      <c r="C36" s="270"/>
      <c r="D36" s="270"/>
      <c r="E36" s="270"/>
      <c r="F36" s="374"/>
      <c r="G36" s="58" t="s">
        <v>12</v>
      </c>
      <c r="H36" s="64">
        <v>1</v>
      </c>
      <c r="I36" s="58">
        <v>15</v>
      </c>
      <c r="J36" s="65">
        <v>35</v>
      </c>
      <c r="K36" s="63">
        <v>525</v>
      </c>
    </row>
    <row r="37" spans="1:11" ht="26.45" customHeight="1" thickBot="1" x14ac:dyDescent="0.3">
      <c r="A37" s="265" t="s">
        <v>47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45"/>
    </row>
    <row r="38" spans="1:11" ht="22.15" customHeight="1" x14ac:dyDescent="0.25">
      <c r="A38" s="335">
        <v>19</v>
      </c>
      <c r="B38" s="292" t="s">
        <v>54</v>
      </c>
      <c r="C38" s="293"/>
      <c r="D38" s="294"/>
      <c r="E38" s="278" t="s">
        <v>23</v>
      </c>
      <c r="F38" s="280"/>
      <c r="G38" s="284" t="s">
        <v>13</v>
      </c>
      <c r="H38" s="286">
        <v>11</v>
      </c>
      <c r="I38" s="288">
        <v>10</v>
      </c>
      <c r="J38" s="290">
        <v>35</v>
      </c>
      <c r="K38" s="353">
        <v>3850</v>
      </c>
    </row>
    <row r="39" spans="1:11" ht="18" customHeight="1" thickBot="1" x14ac:dyDescent="0.3">
      <c r="A39" s="304"/>
      <c r="B39" s="292"/>
      <c r="C39" s="295"/>
      <c r="D39" s="294"/>
      <c r="E39" s="281"/>
      <c r="F39" s="283"/>
      <c r="G39" s="285"/>
      <c r="H39" s="287"/>
      <c r="I39" s="289"/>
      <c r="J39" s="291"/>
      <c r="K39" s="380"/>
    </row>
    <row r="40" spans="1:11" ht="24.6" customHeight="1" thickBot="1" x14ac:dyDescent="0.3">
      <c r="A40" s="338"/>
      <c r="B40" s="296"/>
      <c r="C40" s="297"/>
      <c r="D40" s="298"/>
      <c r="E40" s="269" t="s">
        <v>24</v>
      </c>
      <c r="F40" s="271"/>
      <c r="G40" s="7" t="s">
        <v>13</v>
      </c>
      <c r="H40" s="10">
        <v>22</v>
      </c>
      <c r="I40" s="7">
        <v>9</v>
      </c>
      <c r="J40" s="6">
        <v>35</v>
      </c>
      <c r="K40" s="36">
        <v>6930</v>
      </c>
    </row>
    <row r="41" spans="1:11" ht="29.45" customHeight="1" thickBot="1" x14ac:dyDescent="0.3">
      <c r="A41" s="11">
        <v>20</v>
      </c>
      <c r="B41" s="385" t="s">
        <v>52</v>
      </c>
      <c r="C41" s="386"/>
      <c r="D41" s="386"/>
      <c r="E41" s="386"/>
      <c r="F41" s="387"/>
      <c r="G41" s="7" t="s">
        <v>13</v>
      </c>
      <c r="H41" s="10">
        <v>5</v>
      </c>
      <c r="I41" s="7">
        <v>15</v>
      </c>
      <c r="J41" s="6">
        <v>35</v>
      </c>
      <c r="K41" s="36">
        <v>2625</v>
      </c>
    </row>
    <row r="42" spans="1:11" ht="28.15" customHeight="1" x14ac:dyDescent="0.25">
      <c r="A42" s="335">
        <v>21</v>
      </c>
      <c r="B42" s="371" t="s">
        <v>51</v>
      </c>
      <c r="C42" s="372"/>
      <c r="D42" s="372"/>
      <c r="E42" s="389"/>
      <c r="F42" s="15" t="s">
        <v>39</v>
      </c>
      <c r="G42" s="284" t="s">
        <v>29</v>
      </c>
      <c r="H42" s="286">
        <v>1</v>
      </c>
      <c r="I42" s="288">
        <v>1625</v>
      </c>
      <c r="J42" s="290">
        <v>3</v>
      </c>
      <c r="K42" s="353">
        <v>4875</v>
      </c>
    </row>
    <row r="43" spans="1:11" ht="28.9" customHeight="1" x14ac:dyDescent="0.25">
      <c r="A43" s="304"/>
      <c r="B43" s="292"/>
      <c r="C43" s="295"/>
      <c r="D43" s="295"/>
      <c r="E43" s="294"/>
      <c r="F43" s="16" t="s">
        <v>25</v>
      </c>
      <c r="G43" s="390"/>
      <c r="H43" s="391"/>
      <c r="I43" s="392"/>
      <c r="J43" s="393"/>
      <c r="K43" s="394"/>
    </row>
    <row r="44" spans="1:11" ht="27.6" customHeight="1" x14ac:dyDescent="0.25">
      <c r="A44" s="304"/>
      <c r="B44" s="292"/>
      <c r="C44" s="295"/>
      <c r="D44" s="295"/>
      <c r="E44" s="294"/>
      <c r="F44" s="16" t="s">
        <v>26</v>
      </c>
      <c r="G44" s="390"/>
      <c r="H44" s="391"/>
      <c r="I44" s="392"/>
      <c r="J44" s="393"/>
      <c r="K44" s="394"/>
    </row>
    <row r="45" spans="1:11" ht="26.45" customHeight="1" x14ac:dyDescent="0.25">
      <c r="A45" s="304"/>
      <c r="B45" s="292"/>
      <c r="C45" s="295"/>
      <c r="D45" s="295"/>
      <c r="E45" s="294"/>
      <c r="F45" s="16" t="s">
        <v>27</v>
      </c>
      <c r="G45" s="390"/>
      <c r="H45" s="391"/>
      <c r="I45" s="392"/>
      <c r="J45" s="393"/>
      <c r="K45" s="394"/>
    </row>
    <row r="46" spans="1:11" x14ac:dyDescent="0.25">
      <c r="A46" s="304"/>
      <c r="B46" s="292"/>
      <c r="C46" s="295"/>
      <c r="D46" s="295"/>
      <c r="E46" s="294"/>
      <c r="F46" s="16" t="s">
        <v>28</v>
      </c>
      <c r="G46" s="390"/>
      <c r="H46" s="391"/>
      <c r="I46" s="392"/>
      <c r="J46" s="393"/>
      <c r="K46" s="394"/>
    </row>
    <row r="47" spans="1:11" ht="6.6" customHeight="1" thickBot="1" x14ac:dyDescent="0.3">
      <c r="A47" s="304"/>
      <c r="B47" s="292"/>
      <c r="C47" s="295"/>
      <c r="D47" s="295"/>
      <c r="E47" s="294"/>
      <c r="F47" s="17"/>
      <c r="G47" s="285"/>
      <c r="H47" s="287"/>
      <c r="I47" s="289"/>
      <c r="J47" s="291"/>
      <c r="K47" s="380"/>
    </row>
    <row r="48" spans="1:11" ht="31.9" customHeight="1" thickBot="1" x14ac:dyDescent="0.3">
      <c r="A48" s="304"/>
      <c r="B48" s="292"/>
      <c r="C48" s="295"/>
      <c r="D48" s="295"/>
      <c r="E48" s="294"/>
      <c r="F48" s="33" t="s">
        <v>84</v>
      </c>
      <c r="G48" s="284" t="s">
        <v>37</v>
      </c>
      <c r="H48" s="286">
        <v>289</v>
      </c>
      <c r="I48" s="288">
        <v>1.25</v>
      </c>
      <c r="J48" s="290">
        <v>35</v>
      </c>
      <c r="K48" s="353">
        <v>12643.75</v>
      </c>
    </row>
    <row r="49" spans="1:11" ht="0.6" hidden="1" customHeight="1" thickBot="1" x14ac:dyDescent="0.3">
      <c r="A49" s="59"/>
      <c r="B49" s="296"/>
      <c r="C49" s="297"/>
      <c r="D49" s="297"/>
      <c r="E49" s="298"/>
      <c r="F49" s="32" t="s">
        <v>30</v>
      </c>
      <c r="G49" s="285"/>
      <c r="H49" s="287"/>
      <c r="I49" s="289"/>
      <c r="J49" s="291"/>
      <c r="K49" s="380"/>
    </row>
    <row r="50" spans="1:11" ht="21" customHeight="1" thickBot="1" x14ac:dyDescent="0.3">
      <c r="A50" s="265"/>
      <c r="B50" s="265"/>
      <c r="C50" s="265"/>
      <c r="D50" s="265"/>
      <c r="E50" s="265"/>
      <c r="F50" s="265"/>
      <c r="G50" s="265"/>
      <c r="H50" s="265"/>
      <c r="I50" s="265"/>
      <c r="J50" s="265"/>
      <c r="K50" s="45"/>
    </row>
    <row r="51" spans="1:11" ht="18.600000000000001" customHeight="1" x14ac:dyDescent="0.25">
      <c r="A51" s="335">
        <v>22</v>
      </c>
      <c r="B51" s="278" t="s">
        <v>50</v>
      </c>
      <c r="C51" s="279"/>
      <c r="D51" s="279"/>
      <c r="E51" s="279"/>
      <c r="F51" s="280"/>
      <c r="G51" s="18"/>
      <c r="H51" s="18"/>
      <c r="I51" s="19"/>
      <c r="J51" s="20"/>
      <c r="K51" s="46"/>
    </row>
    <row r="52" spans="1:11" ht="16.899999999999999" customHeight="1" x14ac:dyDescent="0.25">
      <c r="A52" s="304"/>
      <c r="B52" s="278" t="s">
        <v>81</v>
      </c>
      <c r="C52" s="279"/>
      <c r="D52" s="279"/>
      <c r="E52" s="279"/>
      <c r="F52" s="280"/>
      <c r="G52" s="12" t="s">
        <v>13</v>
      </c>
      <c r="H52" s="13">
        <v>2</v>
      </c>
      <c r="I52" s="13">
        <v>85</v>
      </c>
      <c r="J52" s="14">
        <v>35</v>
      </c>
      <c r="K52" s="43">
        <v>2975</v>
      </c>
    </row>
    <row r="53" spans="1:11" ht="14.45" customHeight="1" thickBot="1" x14ac:dyDescent="0.3">
      <c r="A53" s="304"/>
      <c r="B53" s="281" t="s">
        <v>80</v>
      </c>
      <c r="C53" s="282"/>
      <c r="D53" s="282"/>
      <c r="E53" s="282"/>
      <c r="F53" s="283"/>
      <c r="G53" s="7" t="s">
        <v>13</v>
      </c>
      <c r="H53" s="10">
        <v>2</v>
      </c>
      <c r="I53" s="10">
        <v>135</v>
      </c>
      <c r="J53" s="6">
        <v>35</v>
      </c>
      <c r="K53" s="42">
        <v>4725</v>
      </c>
    </row>
    <row r="54" spans="1:11" ht="14.45" customHeight="1" thickBot="1" x14ac:dyDescent="0.3">
      <c r="A54" s="304"/>
      <c r="B54" s="269" t="s">
        <v>85</v>
      </c>
      <c r="C54" s="270"/>
      <c r="D54" s="270"/>
      <c r="E54" s="270"/>
      <c r="F54" s="271"/>
      <c r="G54" s="7" t="s">
        <v>13</v>
      </c>
      <c r="H54" s="10">
        <v>1</v>
      </c>
      <c r="I54" s="10">
        <v>85</v>
      </c>
      <c r="J54" s="6">
        <v>35</v>
      </c>
      <c r="K54" s="62">
        <v>2975</v>
      </c>
    </row>
    <row r="55" spans="1:11" ht="14.45" customHeight="1" thickBot="1" x14ac:dyDescent="0.3">
      <c r="A55" s="338"/>
      <c r="B55" s="269" t="s">
        <v>79</v>
      </c>
      <c r="C55" s="270"/>
      <c r="D55" s="270"/>
      <c r="E55" s="270"/>
      <c r="F55" s="271"/>
      <c r="G55" s="7" t="s">
        <v>13</v>
      </c>
      <c r="H55" s="10">
        <v>1</v>
      </c>
      <c r="I55" s="10">
        <v>85</v>
      </c>
      <c r="J55" s="6">
        <v>35</v>
      </c>
      <c r="K55" s="36">
        <v>2975</v>
      </c>
    </row>
    <row r="56" spans="1:11" ht="15" customHeight="1" thickBot="1" x14ac:dyDescent="0.3">
      <c r="A56" s="265" t="s">
        <v>48</v>
      </c>
      <c r="B56" s="265"/>
      <c r="C56" s="265"/>
      <c r="D56" s="265"/>
      <c r="E56" s="265"/>
      <c r="F56" s="265"/>
      <c r="G56" s="265"/>
      <c r="H56" s="265"/>
      <c r="I56" s="265"/>
      <c r="J56" s="265"/>
      <c r="K56" s="45"/>
    </row>
    <row r="57" spans="1:11" ht="27" customHeight="1" thickBot="1" x14ac:dyDescent="0.3">
      <c r="A57" s="31">
        <v>23</v>
      </c>
      <c r="B57" s="272" t="s">
        <v>31</v>
      </c>
      <c r="C57" s="273"/>
      <c r="D57" s="273"/>
      <c r="E57" s="273"/>
      <c r="F57" s="274"/>
      <c r="G57" s="8" t="s">
        <v>37</v>
      </c>
      <c r="H57" s="9">
        <v>1500</v>
      </c>
      <c r="I57" s="21">
        <v>6.75</v>
      </c>
      <c r="J57" s="9">
        <v>3</v>
      </c>
      <c r="K57" s="47">
        <v>30375</v>
      </c>
    </row>
    <row r="58" spans="1:11" ht="18.600000000000001" customHeight="1" thickBot="1" x14ac:dyDescent="0.3">
      <c r="A58" s="5">
        <v>24</v>
      </c>
      <c r="B58" s="275" t="s">
        <v>40</v>
      </c>
      <c r="C58" s="276"/>
      <c r="D58" s="276"/>
      <c r="E58" s="276"/>
      <c r="F58" s="277"/>
      <c r="G58" s="7" t="s">
        <v>37</v>
      </c>
      <c r="H58" s="6">
        <v>15000</v>
      </c>
      <c r="I58" s="10">
        <v>3</v>
      </c>
      <c r="J58" s="6">
        <v>3</v>
      </c>
      <c r="K58" s="41">
        <v>303750</v>
      </c>
    </row>
    <row r="59" spans="1:11" ht="26.45" customHeight="1" thickBot="1" x14ac:dyDescent="0.3">
      <c r="A59" s="5">
        <v>25</v>
      </c>
      <c r="B59" s="269" t="s">
        <v>63</v>
      </c>
      <c r="C59" s="270"/>
      <c r="D59" s="270"/>
      <c r="E59" s="270"/>
      <c r="F59" s="271"/>
      <c r="G59" s="7" t="s">
        <v>32</v>
      </c>
      <c r="H59" s="10">
        <v>400</v>
      </c>
      <c r="I59" s="10">
        <v>0.5</v>
      </c>
      <c r="J59" s="6">
        <v>10</v>
      </c>
      <c r="K59" s="36">
        <v>2000</v>
      </c>
    </row>
    <row r="60" spans="1:11" ht="15" customHeight="1" thickBot="1" x14ac:dyDescent="0.3">
      <c r="A60" s="268" t="s">
        <v>78</v>
      </c>
      <c r="B60" s="268"/>
      <c r="C60" s="268"/>
      <c r="D60" s="268"/>
      <c r="E60" s="268"/>
      <c r="F60" s="268"/>
      <c r="G60" s="268"/>
      <c r="H60" s="268"/>
      <c r="I60" s="268"/>
      <c r="J60" s="268"/>
      <c r="K60" s="38"/>
    </row>
    <row r="61" spans="1:11" ht="41.25" customHeight="1" thickBot="1" x14ac:dyDescent="0.3">
      <c r="A61" s="22">
        <v>26</v>
      </c>
      <c r="B61" s="269" t="s">
        <v>33</v>
      </c>
      <c r="C61" s="270"/>
      <c r="D61" s="270"/>
      <c r="E61" s="270"/>
      <c r="F61" s="271"/>
      <c r="G61" s="23" t="s">
        <v>34</v>
      </c>
      <c r="H61" s="24">
        <v>60</v>
      </c>
      <c r="I61" s="24">
        <v>38.5</v>
      </c>
      <c r="J61" s="25">
        <v>35</v>
      </c>
      <c r="K61" s="36">
        <v>80850</v>
      </c>
    </row>
    <row r="62" spans="1:11" ht="25.9" customHeight="1" thickBot="1" x14ac:dyDescent="0.3">
      <c r="A62" s="51">
        <v>27</v>
      </c>
      <c r="B62" s="385" t="s">
        <v>64</v>
      </c>
      <c r="C62" s="386"/>
      <c r="D62" s="386"/>
      <c r="E62" s="386"/>
      <c r="F62" s="387"/>
      <c r="G62" s="7" t="s">
        <v>34</v>
      </c>
      <c r="H62" s="10">
        <v>10</v>
      </c>
      <c r="I62" s="10">
        <v>232.5</v>
      </c>
      <c r="J62" s="6">
        <v>9</v>
      </c>
      <c r="K62" s="36">
        <v>20925</v>
      </c>
    </row>
    <row r="63" spans="1:11" ht="25.9" customHeight="1" thickBot="1" x14ac:dyDescent="0.3">
      <c r="A63" s="5">
        <v>28</v>
      </c>
      <c r="B63" s="269" t="s">
        <v>55</v>
      </c>
      <c r="C63" s="270"/>
      <c r="D63" s="270"/>
      <c r="E63" s="270"/>
      <c r="F63" s="271"/>
      <c r="G63" s="7" t="s">
        <v>13</v>
      </c>
      <c r="H63" s="10">
        <v>99</v>
      </c>
      <c r="I63" s="10">
        <v>0.75</v>
      </c>
      <c r="J63" s="26">
        <v>380</v>
      </c>
      <c r="K63" s="36">
        <v>28215</v>
      </c>
    </row>
    <row r="64" spans="1:11" ht="21" customHeight="1" thickBot="1" x14ac:dyDescent="0.3">
      <c r="A64" s="265" t="s">
        <v>49</v>
      </c>
      <c r="B64" s="265"/>
      <c r="C64" s="265"/>
      <c r="D64" s="265"/>
      <c r="E64" s="265"/>
      <c r="F64" s="265"/>
      <c r="G64" s="265"/>
      <c r="H64" s="265"/>
      <c r="I64" s="265"/>
      <c r="J64" s="265"/>
      <c r="K64" s="48"/>
    </row>
    <row r="65" spans="1:11" ht="25.15" customHeight="1" thickBot="1" x14ac:dyDescent="0.3">
      <c r="A65" s="304">
        <v>29</v>
      </c>
      <c r="B65" s="292" t="s">
        <v>56</v>
      </c>
      <c r="C65" s="293"/>
      <c r="D65" s="315"/>
      <c r="E65" s="319" t="s">
        <v>59</v>
      </c>
      <c r="F65" s="280"/>
      <c r="G65" s="8" t="s">
        <v>13</v>
      </c>
      <c r="H65" s="21">
        <v>1</v>
      </c>
      <c r="I65" s="27">
        <v>875</v>
      </c>
      <c r="J65" s="9">
        <v>4</v>
      </c>
      <c r="K65" s="47">
        <v>3500</v>
      </c>
    </row>
    <row r="66" spans="1:11" ht="25.15" customHeight="1" thickBot="1" x14ac:dyDescent="0.3">
      <c r="A66" s="304"/>
      <c r="B66" s="292"/>
      <c r="C66" s="293"/>
      <c r="D66" s="293"/>
      <c r="E66" s="385" t="s">
        <v>65</v>
      </c>
      <c r="F66" s="388"/>
      <c r="G66" s="8" t="s">
        <v>13</v>
      </c>
      <c r="H66" s="21">
        <v>1</v>
      </c>
      <c r="I66" s="27">
        <v>1250</v>
      </c>
      <c r="J66" s="9">
        <v>3</v>
      </c>
      <c r="K66" s="50">
        <v>3750</v>
      </c>
    </row>
    <row r="67" spans="1:11" ht="19.149999999999999" customHeight="1" thickBot="1" x14ac:dyDescent="0.3">
      <c r="A67" s="305"/>
      <c r="B67" s="316"/>
      <c r="C67" s="317"/>
      <c r="D67" s="318"/>
      <c r="E67" s="320" t="s">
        <v>66</v>
      </c>
      <c r="F67" s="274"/>
      <c r="G67" s="8" t="s">
        <v>13</v>
      </c>
      <c r="H67" s="21">
        <v>1</v>
      </c>
      <c r="I67" s="27">
        <v>750</v>
      </c>
      <c r="J67" s="9">
        <v>3</v>
      </c>
      <c r="K67" s="40">
        <v>2250</v>
      </c>
    </row>
    <row r="68" spans="1:11" ht="19.149999999999999" customHeight="1" thickBot="1" x14ac:dyDescent="0.3">
      <c r="A68" s="303">
        <v>30</v>
      </c>
      <c r="B68" s="306" t="s">
        <v>35</v>
      </c>
      <c r="C68" s="307"/>
      <c r="D68" s="308"/>
      <c r="E68" s="266" t="s">
        <v>41</v>
      </c>
      <c r="F68" s="267"/>
      <c r="G68" s="8" t="s">
        <v>13</v>
      </c>
      <c r="H68" s="21">
        <v>1</v>
      </c>
      <c r="I68" s="27">
        <v>1500</v>
      </c>
      <c r="J68" s="9">
        <v>1</v>
      </c>
      <c r="K68" s="40">
        <v>1500</v>
      </c>
    </row>
    <row r="69" spans="1:11" ht="17.45" customHeight="1" thickBot="1" x14ac:dyDescent="0.3">
      <c r="A69" s="304"/>
      <c r="B69" s="309"/>
      <c r="C69" s="310"/>
      <c r="D69" s="311"/>
      <c r="E69" s="266" t="s">
        <v>42</v>
      </c>
      <c r="F69" s="267"/>
      <c r="G69" s="8" t="s">
        <v>29</v>
      </c>
      <c r="H69" s="21">
        <v>1</v>
      </c>
      <c r="I69" s="27">
        <v>2000</v>
      </c>
      <c r="J69" s="9">
        <v>1</v>
      </c>
      <c r="K69" s="40">
        <v>2000</v>
      </c>
    </row>
    <row r="70" spans="1:11" ht="15.75" thickBot="1" x14ac:dyDescent="0.3">
      <c r="A70" s="305"/>
      <c r="B70" s="312"/>
      <c r="C70" s="313"/>
      <c r="D70" s="314"/>
      <c r="E70" s="266" t="s">
        <v>43</v>
      </c>
      <c r="F70" s="267"/>
      <c r="G70" s="8" t="s">
        <v>12</v>
      </c>
      <c r="H70" s="21">
        <v>1</v>
      </c>
      <c r="I70" s="27">
        <v>2125</v>
      </c>
      <c r="J70" s="9">
        <v>1</v>
      </c>
      <c r="K70" s="40">
        <v>2125</v>
      </c>
    </row>
    <row r="71" spans="1:11" ht="16.5" thickTop="1" thickBot="1" x14ac:dyDescent="0.3">
      <c r="A71" s="301" t="s">
        <v>67</v>
      </c>
      <c r="B71" s="301"/>
      <c r="C71" s="301"/>
      <c r="D71" s="301"/>
      <c r="E71" s="301"/>
      <c r="F71" s="301"/>
      <c r="G71" s="301"/>
      <c r="H71" s="301"/>
      <c r="I71" s="301"/>
      <c r="J71" s="301"/>
      <c r="K71" s="111"/>
    </row>
    <row r="72" spans="1:11" ht="17.25" thickTop="1" x14ac:dyDescent="0.3">
      <c r="A72" s="28"/>
      <c r="B72" s="29"/>
      <c r="C72" s="29"/>
      <c r="D72" s="302"/>
      <c r="E72" s="302"/>
      <c r="F72" s="302"/>
      <c r="G72" s="28"/>
      <c r="H72" s="28"/>
      <c r="I72" s="28"/>
      <c r="J72" s="30" t="s">
        <v>74</v>
      </c>
      <c r="K72" s="60">
        <f>SUM(K5:K70)</f>
        <v>1744669.75</v>
      </c>
    </row>
  </sheetData>
  <mergeCells count="110">
    <mergeCell ref="B36:F36"/>
    <mergeCell ref="A38:A40"/>
    <mergeCell ref="G38:G39"/>
    <mergeCell ref="H38:H39"/>
    <mergeCell ref="I38:I39"/>
    <mergeCell ref="J38:J39"/>
    <mergeCell ref="K38:K39"/>
    <mergeCell ref="B62:F62"/>
    <mergeCell ref="E66:F66"/>
    <mergeCell ref="A42:A48"/>
    <mergeCell ref="A51:A55"/>
    <mergeCell ref="K48:K49"/>
    <mergeCell ref="B41:F41"/>
    <mergeCell ref="B42:E49"/>
    <mergeCell ref="G42:G47"/>
    <mergeCell ref="H42:H47"/>
    <mergeCell ref="I42:I47"/>
    <mergeCell ref="J42:J47"/>
    <mergeCell ref="K42:K47"/>
    <mergeCell ref="B54:F54"/>
    <mergeCell ref="A1:K1"/>
    <mergeCell ref="A2:A3"/>
    <mergeCell ref="B2:F3"/>
    <mergeCell ref="G2:G3"/>
    <mergeCell ref="H2:H3"/>
    <mergeCell ref="J2:J3"/>
    <mergeCell ref="B17:D21"/>
    <mergeCell ref="B23:D26"/>
    <mergeCell ref="B22:D22"/>
    <mergeCell ref="B8:F8"/>
    <mergeCell ref="B9:F9"/>
    <mergeCell ref="B12:F12"/>
    <mergeCell ref="B5:F5"/>
    <mergeCell ref="A6:A7"/>
    <mergeCell ref="B6:F7"/>
    <mergeCell ref="G6:G7"/>
    <mergeCell ref="H6:H7"/>
    <mergeCell ref="I6:I7"/>
    <mergeCell ref="J6:J7"/>
    <mergeCell ref="K13:K14"/>
    <mergeCell ref="B15:F15"/>
    <mergeCell ref="B16:F16"/>
    <mergeCell ref="A17:A21"/>
    <mergeCell ref="A13:A14"/>
    <mergeCell ref="B13:F14"/>
    <mergeCell ref="G13:G14"/>
    <mergeCell ref="H13:H14"/>
    <mergeCell ref="I13:I14"/>
    <mergeCell ref="J13:J14"/>
    <mergeCell ref="E21:F21"/>
    <mergeCell ref="A10:K11"/>
    <mergeCell ref="K6:K7"/>
    <mergeCell ref="E22:F22"/>
    <mergeCell ref="E17:F17"/>
    <mergeCell ref="E19:F19"/>
    <mergeCell ref="E20:F20"/>
    <mergeCell ref="E18:F18"/>
    <mergeCell ref="E24:F24"/>
    <mergeCell ref="E25:F25"/>
    <mergeCell ref="E26:F26"/>
    <mergeCell ref="A23:A26"/>
    <mergeCell ref="E23:F23"/>
    <mergeCell ref="A27:A30"/>
    <mergeCell ref="B27:D30"/>
    <mergeCell ref="B32:F32"/>
    <mergeCell ref="B33:F33"/>
    <mergeCell ref="B35:F35"/>
    <mergeCell ref="A31:K31"/>
    <mergeCell ref="E27:F28"/>
    <mergeCell ref="G27:G28"/>
    <mergeCell ref="H27:H28"/>
    <mergeCell ref="I27:I28"/>
    <mergeCell ref="J27:J28"/>
    <mergeCell ref="K27:K28"/>
    <mergeCell ref="B34:F34"/>
    <mergeCell ref="A71:J71"/>
    <mergeCell ref="D72:F72"/>
    <mergeCell ref="A68:A70"/>
    <mergeCell ref="B68:D70"/>
    <mergeCell ref="A65:A67"/>
    <mergeCell ref="B65:D67"/>
    <mergeCell ref="E65:F65"/>
    <mergeCell ref="E67:F67"/>
    <mergeCell ref="B59:F59"/>
    <mergeCell ref="B61:F61"/>
    <mergeCell ref="B63:F63"/>
    <mergeCell ref="A4:J4"/>
    <mergeCell ref="E70:F70"/>
    <mergeCell ref="E69:F69"/>
    <mergeCell ref="E68:F68"/>
    <mergeCell ref="A64:J64"/>
    <mergeCell ref="A60:J60"/>
    <mergeCell ref="A56:J56"/>
    <mergeCell ref="A50:J50"/>
    <mergeCell ref="A37:J37"/>
    <mergeCell ref="B55:F55"/>
    <mergeCell ref="B57:F57"/>
    <mergeCell ref="B58:F58"/>
    <mergeCell ref="B51:F51"/>
    <mergeCell ref="B52:F52"/>
    <mergeCell ref="B53:F53"/>
    <mergeCell ref="G48:G49"/>
    <mergeCell ref="H48:H49"/>
    <mergeCell ref="I48:I49"/>
    <mergeCell ref="J48:J49"/>
    <mergeCell ref="B38:D40"/>
    <mergeCell ref="E38:F39"/>
    <mergeCell ref="E40:F40"/>
    <mergeCell ref="E29:F29"/>
    <mergeCell ref="E30:F30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opLeftCell="A58" zoomScaleNormal="100" workbookViewId="0">
      <selection activeCell="H67" sqref="H67"/>
    </sheetView>
  </sheetViews>
  <sheetFormatPr defaultRowHeight="15" x14ac:dyDescent="0.25"/>
  <cols>
    <col min="1" max="1" width="4.28515625" customWidth="1"/>
    <col min="3" max="3" width="5.7109375" customWidth="1"/>
    <col min="4" max="4" width="1.7109375" customWidth="1"/>
    <col min="5" max="5" width="6.140625" customWidth="1"/>
    <col min="6" max="6" width="12" customWidth="1"/>
    <col min="7" max="7" width="6.7109375" customWidth="1"/>
    <col min="8" max="8" width="7.28515625" customWidth="1"/>
    <col min="10" max="10" width="5.7109375" customWidth="1"/>
    <col min="11" max="11" width="13.28515625" customWidth="1"/>
    <col min="13" max="13" width="16.140625" bestFit="1" customWidth="1"/>
    <col min="14" max="14" width="10.42578125" bestFit="1" customWidth="1"/>
  </cols>
  <sheetData>
    <row r="1" spans="1:11" ht="15.75" thickBot="1" x14ac:dyDescent="0.3">
      <c r="A1" s="395" t="s">
        <v>112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1" ht="40.5" x14ac:dyDescent="0.25">
      <c r="A2" s="335" t="s">
        <v>0</v>
      </c>
      <c r="B2" s="362" t="s">
        <v>1</v>
      </c>
      <c r="C2" s="363"/>
      <c r="D2" s="363"/>
      <c r="E2" s="363"/>
      <c r="F2" s="364"/>
      <c r="G2" s="367" t="s">
        <v>2</v>
      </c>
      <c r="H2" s="335" t="s">
        <v>3</v>
      </c>
      <c r="I2" s="3" t="s">
        <v>4</v>
      </c>
      <c r="J2" s="369" t="s">
        <v>6</v>
      </c>
      <c r="K2" s="34" t="s">
        <v>7</v>
      </c>
    </row>
    <row r="3" spans="1:11" ht="15.75" thickBot="1" x14ac:dyDescent="0.3">
      <c r="A3" s="338"/>
      <c r="B3" s="365"/>
      <c r="C3" s="361"/>
      <c r="D3" s="361"/>
      <c r="E3" s="361"/>
      <c r="F3" s="366"/>
      <c r="G3" s="368"/>
      <c r="H3" s="338"/>
      <c r="I3" s="4" t="s">
        <v>5</v>
      </c>
      <c r="J3" s="370"/>
      <c r="K3" s="35" t="s">
        <v>5</v>
      </c>
    </row>
    <row r="4" spans="1:11" ht="27.75" customHeight="1" thickBot="1" x14ac:dyDescent="0.3">
      <c r="A4" s="423" t="s">
        <v>44</v>
      </c>
      <c r="B4" s="424"/>
      <c r="C4" s="424"/>
      <c r="D4" s="424"/>
      <c r="E4" s="424"/>
      <c r="F4" s="424"/>
      <c r="G4" s="424"/>
      <c r="H4" s="424"/>
      <c r="I4" s="424"/>
      <c r="J4" s="424"/>
      <c r="K4" s="425"/>
    </row>
    <row r="5" spans="1:11" ht="40.5" customHeight="1" thickBot="1" x14ac:dyDescent="0.3">
      <c r="A5" s="68">
        <v>1</v>
      </c>
      <c r="B5" s="281" t="s">
        <v>8</v>
      </c>
      <c r="C5" s="282"/>
      <c r="D5" s="282"/>
      <c r="E5" s="282"/>
      <c r="F5" s="283"/>
      <c r="G5" s="44" t="s">
        <v>91</v>
      </c>
      <c r="H5" s="110">
        <v>36200</v>
      </c>
      <c r="I5" s="7">
        <v>0.12</v>
      </c>
      <c r="J5" s="6">
        <v>39</v>
      </c>
      <c r="K5" s="70">
        <v>0</v>
      </c>
    </row>
    <row r="6" spans="1:11" ht="30" customHeight="1" x14ac:dyDescent="0.25">
      <c r="A6" s="426" t="s">
        <v>88</v>
      </c>
      <c r="B6" s="402" t="s">
        <v>89</v>
      </c>
      <c r="C6" s="403"/>
      <c r="D6" s="403"/>
      <c r="E6" s="403"/>
      <c r="F6" s="404"/>
      <c r="G6" s="408" t="s">
        <v>90</v>
      </c>
      <c r="H6" s="396">
        <v>52100</v>
      </c>
      <c r="I6" s="398">
        <v>0.12</v>
      </c>
      <c r="J6" s="396">
        <v>10</v>
      </c>
      <c r="K6" s="400">
        <f>H6*I6*J6</f>
        <v>62520</v>
      </c>
    </row>
    <row r="7" spans="1:11" ht="30" customHeight="1" thickBot="1" x14ac:dyDescent="0.3">
      <c r="A7" s="427"/>
      <c r="B7" s="405"/>
      <c r="C7" s="406"/>
      <c r="D7" s="406"/>
      <c r="E7" s="406"/>
      <c r="F7" s="407"/>
      <c r="G7" s="409"/>
      <c r="H7" s="397"/>
      <c r="I7" s="399"/>
      <c r="J7" s="397"/>
      <c r="K7" s="401"/>
    </row>
    <row r="8" spans="1:11" x14ac:dyDescent="0.25">
      <c r="A8" s="335">
        <v>2</v>
      </c>
      <c r="B8" s="343" t="s">
        <v>9</v>
      </c>
      <c r="C8" s="344"/>
      <c r="D8" s="344"/>
      <c r="E8" s="344"/>
      <c r="F8" s="345"/>
      <c r="G8" s="375" t="s">
        <v>37</v>
      </c>
      <c r="H8" s="290">
        <v>36000</v>
      </c>
      <c r="I8" s="288">
        <v>0.16</v>
      </c>
      <c r="J8" s="290">
        <v>15</v>
      </c>
      <c r="K8" s="353">
        <v>0</v>
      </c>
    </row>
    <row r="9" spans="1:11" ht="30" customHeight="1" thickBot="1" x14ac:dyDescent="0.3">
      <c r="A9" s="305"/>
      <c r="B9" s="272"/>
      <c r="C9" s="273"/>
      <c r="D9" s="273"/>
      <c r="E9" s="273"/>
      <c r="F9" s="274"/>
      <c r="G9" s="376"/>
      <c r="H9" s="377"/>
      <c r="I9" s="378"/>
      <c r="J9" s="379"/>
      <c r="K9" s="332"/>
    </row>
    <row r="10" spans="1:11" ht="30.75" customHeight="1" thickBot="1" x14ac:dyDescent="0.3">
      <c r="A10" s="68">
        <v>3</v>
      </c>
      <c r="B10" s="275" t="s">
        <v>10</v>
      </c>
      <c r="C10" s="276"/>
      <c r="D10" s="276"/>
      <c r="E10" s="276"/>
      <c r="F10" s="277"/>
      <c r="G10" s="7" t="s">
        <v>37</v>
      </c>
      <c r="H10" s="6">
        <v>24900</v>
      </c>
      <c r="I10" s="7">
        <v>0.18</v>
      </c>
      <c r="J10" s="6">
        <v>15</v>
      </c>
      <c r="K10" s="37">
        <v>0</v>
      </c>
    </row>
    <row r="11" spans="1:11" ht="30" customHeight="1" thickBot="1" x14ac:dyDescent="0.3">
      <c r="A11" s="22">
        <v>4</v>
      </c>
      <c r="B11" s="269" t="s">
        <v>11</v>
      </c>
      <c r="C11" s="270"/>
      <c r="D11" s="270"/>
      <c r="E11" s="270"/>
      <c r="F11" s="271"/>
      <c r="G11" s="23" t="s">
        <v>37</v>
      </c>
      <c r="H11" s="25">
        <v>2900</v>
      </c>
      <c r="I11" s="23">
        <v>0.98</v>
      </c>
      <c r="J11" s="25">
        <v>6</v>
      </c>
      <c r="K11" s="37">
        <v>0</v>
      </c>
    </row>
    <row r="12" spans="1:11" x14ac:dyDescent="0.25">
      <c r="A12" s="410" t="s">
        <v>45</v>
      </c>
      <c r="B12" s="411"/>
      <c r="C12" s="411"/>
      <c r="D12" s="411"/>
      <c r="E12" s="411"/>
      <c r="F12" s="411"/>
      <c r="G12" s="411"/>
      <c r="H12" s="411"/>
      <c r="I12" s="411"/>
      <c r="J12" s="411"/>
      <c r="K12" s="412"/>
    </row>
    <row r="13" spans="1:11" ht="15.75" thickBot="1" x14ac:dyDescent="0.3">
      <c r="A13" s="413"/>
      <c r="B13" s="414"/>
      <c r="C13" s="414"/>
      <c r="D13" s="414"/>
      <c r="E13" s="414"/>
      <c r="F13" s="414"/>
      <c r="G13" s="414"/>
      <c r="H13" s="414"/>
      <c r="I13" s="414"/>
      <c r="J13" s="414"/>
      <c r="K13" s="415"/>
    </row>
    <row r="14" spans="1:11" ht="35.25" customHeight="1" thickBot="1" x14ac:dyDescent="0.3">
      <c r="A14" s="22">
        <v>5</v>
      </c>
      <c r="B14" s="269" t="s">
        <v>36</v>
      </c>
      <c r="C14" s="270"/>
      <c r="D14" s="270"/>
      <c r="E14" s="270"/>
      <c r="F14" s="374"/>
      <c r="G14" s="58" t="s">
        <v>12</v>
      </c>
      <c r="H14" s="25">
        <v>200</v>
      </c>
      <c r="I14" s="23">
        <v>185</v>
      </c>
      <c r="J14" s="25">
        <v>1</v>
      </c>
      <c r="K14" s="36">
        <v>0</v>
      </c>
    </row>
    <row r="15" spans="1:11" x14ac:dyDescent="0.25">
      <c r="A15" s="335">
        <v>6</v>
      </c>
      <c r="B15" s="343" t="s">
        <v>82</v>
      </c>
      <c r="C15" s="344"/>
      <c r="D15" s="344"/>
      <c r="E15" s="344"/>
      <c r="F15" s="345"/>
      <c r="G15" s="284" t="s">
        <v>13</v>
      </c>
      <c r="H15" s="290">
        <v>250</v>
      </c>
      <c r="I15" s="288">
        <v>315</v>
      </c>
      <c r="J15" s="290">
        <v>1</v>
      </c>
      <c r="K15" s="353">
        <v>0</v>
      </c>
    </row>
    <row r="16" spans="1:11" ht="21.75" customHeight="1" thickBot="1" x14ac:dyDescent="0.3">
      <c r="A16" s="338"/>
      <c r="B16" s="281"/>
      <c r="C16" s="282"/>
      <c r="D16" s="282"/>
      <c r="E16" s="282"/>
      <c r="F16" s="283"/>
      <c r="G16" s="285"/>
      <c r="H16" s="291"/>
      <c r="I16" s="289"/>
      <c r="J16" s="291"/>
      <c r="K16" s="380"/>
    </row>
    <row r="17" spans="1:11" ht="24" customHeight="1" thickBot="1" x14ac:dyDescent="0.3">
      <c r="A17" s="68">
        <v>7</v>
      </c>
      <c r="B17" s="381" t="s">
        <v>57</v>
      </c>
      <c r="C17" s="382"/>
      <c r="D17" s="382"/>
      <c r="E17" s="382"/>
      <c r="F17" s="383"/>
      <c r="G17" s="7" t="s">
        <v>37</v>
      </c>
      <c r="H17" s="6">
        <v>500</v>
      </c>
      <c r="I17" s="7">
        <v>5</v>
      </c>
      <c r="J17" s="6">
        <v>1</v>
      </c>
      <c r="K17" s="36">
        <v>0</v>
      </c>
    </row>
    <row r="18" spans="1:11" ht="27.75" customHeight="1" thickBot="1" x14ac:dyDescent="0.3">
      <c r="A18" s="68">
        <v>8</v>
      </c>
      <c r="B18" s="343" t="s">
        <v>58</v>
      </c>
      <c r="C18" s="344"/>
      <c r="D18" s="344"/>
      <c r="E18" s="344"/>
      <c r="F18" s="345"/>
      <c r="G18" s="12" t="s">
        <v>13</v>
      </c>
      <c r="H18" s="14">
        <v>200</v>
      </c>
      <c r="I18" s="12">
        <v>325</v>
      </c>
      <c r="J18" s="14">
        <v>1</v>
      </c>
      <c r="K18" s="69">
        <v>0</v>
      </c>
    </row>
    <row r="19" spans="1:11" ht="25.5" customHeight="1" thickBot="1" x14ac:dyDescent="0.3">
      <c r="A19" s="335">
        <v>9</v>
      </c>
      <c r="B19" s="371" t="s">
        <v>60</v>
      </c>
      <c r="C19" s="372"/>
      <c r="D19" s="372"/>
      <c r="E19" s="356" t="s">
        <v>68</v>
      </c>
      <c r="F19" s="357"/>
      <c r="G19" s="54" t="s">
        <v>13</v>
      </c>
      <c r="H19" s="55">
        <v>15000</v>
      </c>
      <c r="I19" s="56">
        <v>1.75</v>
      </c>
      <c r="J19" s="77">
        <v>3</v>
      </c>
      <c r="K19" s="78">
        <v>0</v>
      </c>
    </row>
    <row r="20" spans="1:11" ht="26.25" customHeight="1" thickBot="1" x14ac:dyDescent="0.3">
      <c r="A20" s="304"/>
      <c r="B20" s="292"/>
      <c r="C20" s="293"/>
      <c r="D20" s="293"/>
      <c r="E20" s="358" t="s">
        <v>75</v>
      </c>
      <c r="F20" s="359"/>
      <c r="G20" s="8" t="s">
        <v>13</v>
      </c>
      <c r="H20" s="9">
        <v>50000</v>
      </c>
      <c r="I20" s="8">
        <v>1.85</v>
      </c>
      <c r="J20" s="9">
        <v>2</v>
      </c>
      <c r="K20" s="70">
        <v>0</v>
      </c>
    </row>
    <row r="21" spans="1:11" ht="27.75" customHeight="1" thickBot="1" x14ac:dyDescent="0.3">
      <c r="A21" s="304"/>
      <c r="B21" s="292"/>
      <c r="C21" s="293"/>
      <c r="D21" s="293"/>
      <c r="E21" s="333" t="s">
        <v>69</v>
      </c>
      <c r="F21" s="334"/>
      <c r="G21" s="8" t="s">
        <v>13</v>
      </c>
      <c r="H21" s="9">
        <v>5000</v>
      </c>
      <c r="I21" s="8">
        <v>2.25</v>
      </c>
      <c r="J21" s="9">
        <v>3</v>
      </c>
      <c r="K21" s="36">
        <v>0</v>
      </c>
    </row>
    <row r="22" spans="1:11" ht="17.25" thickBot="1" x14ac:dyDescent="0.3">
      <c r="A22" s="304"/>
      <c r="B22" s="292"/>
      <c r="C22" s="293"/>
      <c r="D22" s="293"/>
      <c r="E22" s="333" t="s">
        <v>14</v>
      </c>
      <c r="F22" s="334"/>
      <c r="G22" s="8" t="s">
        <v>38</v>
      </c>
      <c r="H22" s="9">
        <v>75</v>
      </c>
      <c r="I22" s="8">
        <v>65</v>
      </c>
      <c r="J22" s="9">
        <v>3</v>
      </c>
      <c r="K22" s="36">
        <v>0</v>
      </c>
    </row>
    <row r="23" spans="1:11" ht="23.25" customHeight="1" thickBot="1" x14ac:dyDescent="0.3">
      <c r="A23" s="384"/>
      <c r="B23" s="296"/>
      <c r="C23" s="297"/>
      <c r="D23" s="297"/>
      <c r="E23" s="346" t="s">
        <v>15</v>
      </c>
      <c r="F23" s="347"/>
      <c r="G23" s="8" t="s">
        <v>38</v>
      </c>
      <c r="H23" s="9">
        <v>10</v>
      </c>
      <c r="I23" s="8">
        <v>1150</v>
      </c>
      <c r="J23" s="9">
        <v>3</v>
      </c>
      <c r="K23" s="39">
        <v>0</v>
      </c>
    </row>
    <row r="24" spans="1:11" ht="29.25" customHeight="1" thickBot="1" x14ac:dyDescent="0.3">
      <c r="A24" s="53">
        <v>10</v>
      </c>
      <c r="B24" s="371" t="s">
        <v>53</v>
      </c>
      <c r="C24" s="372"/>
      <c r="D24" s="373"/>
      <c r="E24" s="354" t="s">
        <v>16</v>
      </c>
      <c r="F24" s="355"/>
      <c r="G24" s="8" t="s">
        <v>13</v>
      </c>
      <c r="H24" s="9">
        <v>70000</v>
      </c>
      <c r="I24" s="8">
        <v>0.3</v>
      </c>
      <c r="J24" s="9">
        <v>3</v>
      </c>
      <c r="K24" s="40">
        <v>0</v>
      </c>
    </row>
    <row r="25" spans="1:11" ht="15.75" thickBot="1" x14ac:dyDescent="0.3">
      <c r="A25" s="335">
        <v>11</v>
      </c>
      <c r="B25" s="371" t="s">
        <v>70</v>
      </c>
      <c r="C25" s="372"/>
      <c r="D25" s="373"/>
      <c r="E25" s="336" t="s">
        <v>17</v>
      </c>
      <c r="F25" s="337"/>
      <c r="G25" s="8" t="s">
        <v>13</v>
      </c>
      <c r="H25" s="9">
        <v>50</v>
      </c>
      <c r="I25" s="8">
        <v>600</v>
      </c>
      <c r="J25" s="9">
        <v>1</v>
      </c>
      <c r="K25" s="40">
        <v>0</v>
      </c>
    </row>
    <row r="26" spans="1:11" ht="15.75" thickBot="1" x14ac:dyDescent="0.3">
      <c r="A26" s="304"/>
      <c r="B26" s="292"/>
      <c r="C26" s="293"/>
      <c r="D26" s="315"/>
      <c r="E26" s="333" t="s">
        <v>18</v>
      </c>
      <c r="F26" s="334"/>
      <c r="G26" s="8" t="s">
        <v>13</v>
      </c>
      <c r="H26" s="9">
        <v>200</v>
      </c>
      <c r="I26" s="8">
        <v>18.5</v>
      </c>
      <c r="J26" s="9">
        <v>1</v>
      </c>
      <c r="K26" s="40">
        <v>0</v>
      </c>
    </row>
    <row r="27" spans="1:11" ht="15.75" thickBot="1" x14ac:dyDescent="0.3">
      <c r="A27" s="304"/>
      <c r="B27" s="292"/>
      <c r="C27" s="293"/>
      <c r="D27" s="315"/>
      <c r="E27" s="333" t="s">
        <v>19</v>
      </c>
      <c r="F27" s="334"/>
      <c r="G27" s="8" t="s">
        <v>13</v>
      </c>
      <c r="H27" s="9">
        <v>70000</v>
      </c>
      <c r="I27" s="8">
        <v>6.5</v>
      </c>
      <c r="J27" s="9">
        <v>1</v>
      </c>
      <c r="K27" s="40">
        <v>0</v>
      </c>
    </row>
    <row r="28" spans="1:11" ht="25.5" customHeight="1" thickBot="1" x14ac:dyDescent="0.3">
      <c r="A28" s="305"/>
      <c r="B28" s="316"/>
      <c r="C28" s="317"/>
      <c r="D28" s="318"/>
      <c r="E28" s="333" t="s">
        <v>20</v>
      </c>
      <c r="F28" s="334"/>
      <c r="G28" s="8" t="s">
        <v>13</v>
      </c>
      <c r="H28" s="9">
        <v>200</v>
      </c>
      <c r="I28" s="8">
        <v>2.25</v>
      </c>
      <c r="J28" s="9">
        <v>1</v>
      </c>
      <c r="K28" s="40">
        <v>0</v>
      </c>
    </row>
    <row r="29" spans="1:11" x14ac:dyDescent="0.25">
      <c r="A29" s="303">
        <v>12</v>
      </c>
      <c r="B29" s="339" t="s">
        <v>61</v>
      </c>
      <c r="C29" s="340"/>
      <c r="D29" s="341"/>
      <c r="E29" s="324" t="s">
        <v>62</v>
      </c>
      <c r="F29" s="325"/>
      <c r="G29" s="328" t="s">
        <v>13</v>
      </c>
      <c r="H29" s="329">
        <v>70000</v>
      </c>
      <c r="I29" s="330">
        <v>0.09</v>
      </c>
      <c r="J29" s="329">
        <v>18</v>
      </c>
      <c r="K29" s="331">
        <v>0</v>
      </c>
    </row>
    <row r="30" spans="1:11" ht="15.75" thickBot="1" x14ac:dyDescent="0.3">
      <c r="A30" s="304"/>
      <c r="B30" s="292"/>
      <c r="C30" s="293"/>
      <c r="D30" s="315"/>
      <c r="E30" s="326"/>
      <c r="F30" s="327"/>
      <c r="G30" s="285"/>
      <c r="H30" s="291"/>
      <c r="I30" s="289"/>
      <c r="J30" s="291"/>
      <c r="K30" s="332"/>
    </row>
    <row r="31" spans="1:11" ht="29.25" customHeight="1" thickBot="1" x14ac:dyDescent="0.3">
      <c r="A31" s="304"/>
      <c r="B31" s="292"/>
      <c r="C31" s="293"/>
      <c r="D31" s="315"/>
      <c r="E31" s="299" t="s">
        <v>21</v>
      </c>
      <c r="F31" s="300"/>
      <c r="G31" s="7" t="s">
        <v>37</v>
      </c>
      <c r="H31" s="6">
        <v>550</v>
      </c>
      <c r="I31" s="7">
        <v>2.1</v>
      </c>
      <c r="J31" s="6">
        <v>24</v>
      </c>
      <c r="K31" s="40">
        <v>0</v>
      </c>
    </row>
    <row r="32" spans="1:11" ht="24.75" customHeight="1" thickBot="1" x14ac:dyDescent="0.3">
      <c r="A32" s="338"/>
      <c r="B32" s="296"/>
      <c r="C32" s="297"/>
      <c r="D32" s="342"/>
      <c r="E32" s="299" t="s">
        <v>22</v>
      </c>
      <c r="F32" s="300"/>
      <c r="G32" s="7" t="s">
        <v>37</v>
      </c>
      <c r="H32" s="6">
        <v>420</v>
      </c>
      <c r="I32" s="7">
        <v>1.1000000000000001</v>
      </c>
      <c r="J32" s="6">
        <v>24</v>
      </c>
      <c r="K32" s="41">
        <v>0</v>
      </c>
    </row>
    <row r="33" spans="1:11" ht="24.75" customHeight="1" thickBot="1" x14ac:dyDescent="0.3">
      <c r="A33" s="420">
        <v>13</v>
      </c>
      <c r="B33" s="403" t="s">
        <v>92</v>
      </c>
      <c r="C33" s="403"/>
      <c r="D33" s="403"/>
      <c r="E33" s="418" t="s">
        <v>93</v>
      </c>
      <c r="F33" s="419"/>
      <c r="G33" s="249" t="s">
        <v>12</v>
      </c>
      <c r="H33" s="251">
        <v>37</v>
      </c>
      <c r="I33" s="252">
        <v>16</v>
      </c>
      <c r="J33" s="251">
        <v>9</v>
      </c>
      <c r="K33" s="80">
        <f>H33*I33*J33</f>
        <v>5328</v>
      </c>
    </row>
    <row r="34" spans="1:11" ht="24.75" customHeight="1" thickBot="1" x14ac:dyDescent="0.3">
      <c r="A34" s="421"/>
      <c r="B34" s="406"/>
      <c r="C34" s="406"/>
      <c r="D34" s="406"/>
      <c r="E34" s="418" t="s">
        <v>94</v>
      </c>
      <c r="F34" s="419"/>
      <c r="G34" s="250" t="s">
        <v>12</v>
      </c>
      <c r="H34" s="228">
        <v>1140</v>
      </c>
      <c r="I34" s="229">
        <v>1</v>
      </c>
      <c r="J34" s="228">
        <v>9</v>
      </c>
      <c r="K34" s="80">
        <f>H34*I34*J34</f>
        <v>10260</v>
      </c>
    </row>
    <row r="35" spans="1:11" ht="27.75" customHeight="1" thickBot="1" x14ac:dyDescent="0.3">
      <c r="A35" s="416" t="s">
        <v>46</v>
      </c>
      <c r="B35" s="414"/>
      <c r="C35" s="414"/>
      <c r="D35" s="414"/>
      <c r="E35" s="414"/>
      <c r="F35" s="414"/>
      <c r="G35" s="414"/>
      <c r="H35" s="414"/>
      <c r="I35" s="414"/>
      <c r="J35" s="414"/>
      <c r="K35" s="417"/>
    </row>
    <row r="36" spans="1:11" ht="29.25" customHeight="1" thickBot="1" x14ac:dyDescent="0.3">
      <c r="A36" s="68">
        <v>14</v>
      </c>
      <c r="B36" s="281" t="s">
        <v>71</v>
      </c>
      <c r="C36" s="282"/>
      <c r="D36" s="282"/>
      <c r="E36" s="282"/>
      <c r="F36" s="283"/>
      <c r="G36" s="7" t="s">
        <v>13</v>
      </c>
      <c r="H36" s="10">
        <v>180</v>
      </c>
      <c r="I36" s="7">
        <v>10</v>
      </c>
      <c r="J36" s="6">
        <v>35</v>
      </c>
      <c r="K36" s="70">
        <v>0</v>
      </c>
    </row>
    <row r="37" spans="1:11" ht="27" customHeight="1" thickBot="1" x14ac:dyDescent="0.3">
      <c r="A37" s="22">
        <v>15</v>
      </c>
      <c r="B37" s="269" t="s">
        <v>73</v>
      </c>
      <c r="C37" s="270"/>
      <c r="D37" s="270"/>
      <c r="E37" s="270"/>
      <c r="F37" s="271"/>
      <c r="G37" s="7" t="s">
        <v>13</v>
      </c>
      <c r="H37" s="10">
        <v>40</v>
      </c>
      <c r="I37" s="7">
        <v>13.5</v>
      </c>
      <c r="J37" s="6">
        <v>35</v>
      </c>
      <c r="K37" s="36">
        <v>0</v>
      </c>
    </row>
    <row r="38" spans="1:11" ht="27.75" customHeight="1" thickBot="1" x14ac:dyDescent="0.3">
      <c r="A38" s="68">
        <v>16</v>
      </c>
      <c r="B38" s="269" t="s">
        <v>76</v>
      </c>
      <c r="C38" s="270"/>
      <c r="D38" s="270"/>
      <c r="E38" s="270"/>
      <c r="F38" s="271"/>
      <c r="G38" s="7" t="s">
        <v>13</v>
      </c>
      <c r="H38" s="10">
        <v>25</v>
      </c>
      <c r="I38" s="7">
        <v>5</v>
      </c>
      <c r="J38" s="6">
        <v>35</v>
      </c>
      <c r="K38" s="36">
        <v>0</v>
      </c>
    </row>
    <row r="39" spans="1:11" ht="28.5" customHeight="1" thickBot="1" x14ac:dyDescent="0.3">
      <c r="A39" s="68">
        <v>17</v>
      </c>
      <c r="B39" s="269" t="s">
        <v>72</v>
      </c>
      <c r="C39" s="270"/>
      <c r="D39" s="270"/>
      <c r="E39" s="270"/>
      <c r="F39" s="271"/>
      <c r="G39" s="7" t="s">
        <v>13</v>
      </c>
      <c r="H39" s="10">
        <v>69</v>
      </c>
      <c r="I39" s="7">
        <v>5</v>
      </c>
      <c r="J39" s="6">
        <v>35</v>
      </c>
      <c r="K39" s="36">
        <v>0</v>
      </c>
    </row>
    <row r="40" spans="1:11" ht="30" customHeight="1" thickBot="1" x14ac:dyDescent="0.3">
      <c r="A40" s="22">
        <v>18</v>
      </c>
      <c r="B40" s="269" t="s">
        <v>77</v>
      </c>
      <c r="C40" s="270"/>
      <c r="D40" s="270"/>
      <c r="E40" s="270"/>
      <c r="F40" s="374"/>
      <c r="G40" s="58" t="s">
        <v>12</v>
      </c>
      <c r="H40" s="64">
        <v>1</v>
      </c>
      <c r="I40" s="58">
        <v>15</v>
      </c>
      <c r="J40" s="65">
        <v>35</v>
      </c>
      <c r="K40" s="63">
        <v>0</v>
      </c>
    </row>
    <row r="41" spans="1:11" ht="35.25" customHeight="1" thickBot="1" x14ac:dyDescent="0.3">
      <c r="A41" s="422" t="s">
        <v>47</v>
      </c>
      <c r="B41" s="422"/>
      <c r="C41" s="422"/>
      <c r="D41" s="422"/>
      <c r="E41" s="422"/>
      <c r="F41" s="422"/>
      <c r="G41" s="422"/>
      <c r="H41" s="422"/>
      <c r="I41" s="422"/>
      <c r="J41" s="422"/>
      <c r="K41" s="81"/>
    </row>
    <row r="42" spans="1:11" x14ac:dyDescent="0.25">
      <c r="A42" s="335">
        <v>19</v>
      </c>
      <c r="B42" s="292" t="s">
        <v>54</v>
      </c>
      <c r="C42" s="293"/>
      <c r="D42" s="294"/>
      <c r="E42" s="278" t="s">
        <v>23</v>
      </c>
      <c r="F42" s="280"/>
      <c r="G42" s="284" t="s">
        <v>13</v>
      </c>
      <c r="H42" s="286">
        <v>11</v>
      </c>
      <c r="I42" s="288">
        <v>10</v>
      </c>
      <c r="J42" s="290">
        <v>35</v>
      </c>
      <c r="K42" s="353">
        <v>0</v>
      </c>
    </row>
    <row r="43" spans="1:11" ht="24" customHeight="1" thickBot="1" x14ac:dyDescent="0.3">
      <c r="A43" s="304"/>
      <c r="B43" s="292"/>
      <c r="C43" s="295"/>
      <c r="D43" s="294"/>
      <c r="E43" s="281"/>
      <c r="F43" s="283"/>
      <c r="G43" s="285"/>
      <c r="H43" s="287"/>
      <c r="I43" s="289"/>
      <c r="J43" s="291"/>
      <c r="K43" s="380"/>
    </row>
    <row r="44" spans="1:11" ht="46.5" customHeight="1" thickBot="1" x14ac:dyDescent="0.3">
      <c r="A44" s="338"/>
      <c r="B44" s="296"/>
      <c r="C44" s="297"/>
      <c r="D44" s="298"/>
      <c r="E44" s="269" t="s">
        <v>24</v>
      </c>
      <c r="F44" s="271"/>
      <c r="G44" s="7" t="s">
        <v>13</v>
      </c>
      <c r="H44" s="10">
        <v>22</v>
      </c>
      <c r="I44" s="7">
        <v>9</v>
      </c>
      <c r="J44" s="6">
        <v>35</v>
      </c>
      <c r="K44" s="36">
        <v>0</v>
      </c>
    </row>
    <row r="45" spans="1:11" ht="33.75" customHeight="1" thickBot="1" x14ac:dyDescent="0.3">
      <c r="A45" s="67">
        <v>20</v>
      </c>
      <c r="B45" s="385" t="s">
        <v>52</v>
      </c>
      <c r="C45" s="386"/>
      <c r="D45" s="386"/>
      <c r="E45" s="386"/>
      <c r="F45" s="387"/>
      <c r="G45" s="7" t="s">
        <v>13</v>
      </c>
      <c r="H45" s="10">
        <v>5</v>
      </c>
      <c r="I45" s="7">
        <v>15</v>
      </c>
      <c r="J45" s="6">
        <v>35</v>
      </c>
      <c r="K45" s="36">
        <v>0</v>
      </c>
    </row>
    <row r="46" spans="1:11" ht="60" customHeight="1" x14ac:dyDescent="0.25">
      <c r="A46" s="335">
        <v>21</v>
      </c>
      <c r="B46" s="371" t="s">
        <v>51</v>
      </c>
      <c r="C46" s="372"/>
      <c r="D46" s="372"/>
      <c r="E46" s="389"/>
      <c r="F46" s="73" t="s">
        <v>39</v>
      </c>
      <c r="G46" s="284" t="s">
        <v>29</v>
      </c>
      <c r="H46" s="286">
        <v>1</v>
      </c>
      <c r="I46" s="288">
        <v>1625</v>
      </c>
      <c r="J46" s="290">
        <v>3</v>
      </c>
      <c r="K46" s="353">
        <v>0</v>
      </c>
    </row>
    <row r="47" spans="1:11" ht="41.25" customHeight="1" x14ac:dyDescent="0.25">
      <c r="A47" s="304"/>
      <c r="B47" s="292"/>
      <c r="C47" s="295"/>
      <c r="D47" s="295"/>
      <c r="E47" s="294"/>
      <c r="F47" s="75" t="s">
        <v>25</v>
      </c>
      <c r="G47" s="390"/>
      <c r="H47" s="391"/>
      <c r="I47" s="392"/>
      <c r="J47" s="393"/>
      <c r="K47" s="394"/>
    </row>
    <row r="48" spans="1:11" ht="37.5" customHeight="1" x14ac:dyDescent="0.25">
      <c r="A48" s="304"/>
      <c r="B48" s="292"/>
      <c r="C48" s="295"/>
      <c r="D48" s="295"/>
      <c r="E48" s="294"/>
      <c r="F48" s="75" t="s">
        <v>26</v>
      </c>
      <c r="G48" s="390"/>
      <c r="H48" s="391"/>
      <c r="I48" s="392"/>
      <c r="J48" s="393"/>
      <c r="K48" s="394"/>
    </row>
    <row r="49" spans="1:11" ht="71.25" customHeight="1" x14ac:dyDescent="0.25">
      <c r="A49" s="304"/>
      <c r="B49" s="292"/>
      <c r="C49" s="295"/>
      <c r="D49" s="295"/>
      <c r="E49" s="294"/>
      <c r="F49" s="75" t="s">
        <v>27</v>
      </c>
      <c r="G49" s="390"/>
      <c r="H49" s="391"/>
      <c r="I49" s="392"/>
      <c r="J49" s="393"/>
      <c r="K49" s="394"/>
    </row>
    <row r="50" spans="1:11" ht="28.5" x14ac:dyDescent="0.25">
      <c r="A50" s="304"/>
      <c r="B50" s="292"/>
      <c r="C50" s="295"/>
      <c r="D50" s="295"/>
      <c r="E50" s="294"/>
      <c r="F50" s="75" t="s">
        <v>28</v>
      </c>
      <c r="G50" s="390"/>
      <c r="H50" s="391"/>
      <c r="I50" s="392"/>
      <c r="J50" s="393"/>
      <c r="K50" s="394"/>
    </row>
    <row r="51" spans="1:11" ht="6" customHeight="1" thickBot="1" x14ac:dyDescent="0.3">
      <c r="A51" s="304"/>
      <c r="B51" s="292"/>
      <c r="C51" s="295"/>
      <c r="D51" s="295"/>
      <c r="E51" s="294"/>
      <c r="F51" s="72"/>
      <c r="G51" s="285"/>
      <c r="H51" s="287"/>
      <c r="I51" s="289"/>
      <c r="J51" s="291"/>
      <c r="K51" s="380"/>
    </row>
    <row r="52" spans="1:11" ht="66" customHeight="1" x14ac:dyDescent="0.25">
      <c r="A52" s="304"/>
      <c r="B52" s="292"/>
      <c r="C52" s="295"/>
      <c r="D52" s="295"/>
      <c r="E52" s="294"/>
      <c r="F52" s="76" t="s">
        <v>87</v>
      </c>
      <c r="G52" s="284" t="s">
        <v>37</v>
      </c>
      <c r="H52" s="286">
        <v>289</v>
      </c>
      <c r="I52" s="288">
        <v>1.25</v>
      </c>
      <c r="J52" s="290">
        <v>35</v>
      </c>
      <c r="K52" s="353">
        <v>0</v>
      </c>
    </row>
    <row r="53" spans="1:11" ht="46.5" customHeight="1" thickBot="1" x14ac:dyDescent="0.3">
      <c r="A53" s="59"/>
      <c r="B53" s="296"/>
      <c r="C53" s="297"/>
      <c r="D53" s="297"/>
      <c r="E53" s="298"/>
      <c r="F53" s="32" t="s">
        <v>30</v>
      </c>
      <c r="G53" s="285"/>
      <c r="H53" s="287"/>
      <c r="I53" s="289"/>
      <c r="J53" s="291"/>
      <c r="K53" s="380"/>
    </row>
    <row r="54" spans="1:11" ht="15.75" thickBot="1" x14ac:dyDescent="0.3">
      <c r="A54" s="422"/>
      <c r="B54" s="422"/>
      <c r="C54" s="422"/>
      <c r="D54" s="422"/>
      <c r="E54" s="422"/>
      <c r="F54" s="422"/>
      <c r="G54" s="422"/>
      <c r="H54" s="422"/>
      <c r="I54" s="422"/>
      <c r="J54" s="422"/>
      <c r="K54" s="81"/>
    </row>
    <row r="55" spans="1:11" x14ac:dyDescent="0.25">
      <c r="A55" s="335">
        <v>22</v>
      </c>
      <c r="B55" s="278" t="s">
        <v>50</v>
      </c>
      <c r="C55" s="279"/>
      <c r="D55" s="279"/>
      <c r="E55" s="279"/>
      <c r="F55" s="280"/>
      <c r="G55" s="18"/>
      <c r="H55" s="18"/>
      <c r="I55" s="19"/>
      <c r="J55" s="20"/>
      <c r="K55" s="46"/>
    </row>
    <row r="56" spans="1:11" x14ac:dyDescent="0.25">
      <c r="A56" s="304"/>
      <c r="B56" s="278" t="s">
        <v>81</v>
      </c>
      <c r="C56" s="279"/>
      <c r="D56" s="279"/>
      <c r="E56" s="279"/>
      <c r="F56" s="280"/>
      <c r="G56" s="12" t="s">
        <v>13</v>
      </c>
      <c r="H56" s="13">
        <v>2</v>
      </c>
      <c r="I56" s="13">
        <v>85</v>
      </c>
      <c r="J56" s="14">
        <v>35</v>
      </c>
      <c r="K56" s="71">
        <v>0</v>
      </c>
    </row>
    <row r="57" spans="1:11" ht="25.5" customHeight="1" thickBot="1" x14ac:dyDescent="0.3">
      <c r="A57" s="304"/>
      <c r="B57" s="281" t="s">
        <v>80</v>
      </c>
      <c r="C57" s="282"/>
      <c r="D57" s="282"/>
      <c r="E57" s="282"/>
      <c r="F57" s="283"/>
      <c r="G57" s="7" t="s">
        <v>13</v>
      </c>
      <c r="H57" s="10">
        <v>2</v>
      </c>
      <c r="I57" s="10">
        <v>135</v>
      </c>
      <c r="J57" s="6">
        <v>35</v>
      </c>
      <c r="K57" s="70">
        <v>0</v>
      </c>
    </row>
    <row r="58" spans="1:11" ht="24.75" customHeight="1" thickBot="1" x14ac:dyDescent="0.3">
      <c r="A58" s="304"/>
      <c r="B58" s="269" t="s">
        <v>85</v>
      </c>
      <c r="C58" s="270"/>
      <c r="D58" s="270"/>
      <c r="E58" s="270"/>
      <c r="F58" s="271"/>
      <c r="G58" s="7" t="s">
        <v>13</v>
      </c>
      <c r="H58" s="10">
        <v>1</v>
      </c>
      <c r="I58" s="10">
        <v>85</v>
      </c>
      <c r="J58" s="6">
        <v>35</v>
      </c>
      <c r="K58" s="70">
        <v>0</v>
      </c>
    </row>
    <row r="59" spans="1:11" ht="27" customHeight="1" thickBot="1" x14ac:dyDescent="0.3">
      <c r="A59" s="338"/>
      <c r="B59" s="269" t="s">
        <v>79</v>
      </c>
      <c r="C59" s="270"/>
      <c r="D59" s="270"/>
      <c r="E59" s="270"/>
      <c r="F59" s="271"/>
      <c r="G59" s="7" t="s">
        <v>13</v>
      </c>
      <c r="H59" s="10">
        <v>1</v>
      </c>
      <c r="I59" s="10">
        <v>85</v>
      </c>
      <c r="J59" s="6">
        <v>35</v>
      </c>
      <c r="K59" s="36">
        <v>0</v>
      </c>
    </row>
    <row r="60" spans="1:11" ht="15.75" thickBot="1" x14ac:dyDescent="0.3">
      <c r="A60" s="422" t="s">
        <v>48</v>
      </c>
      <c r="B60" s="422"/>
      <c r="C60" s="422"/>
      <c r="D60" s="422"/>
      <c r="E60" s="422"/>
      <c r="F60" s="422"/>
      <c r="G60" s="422"/>
      <c r="H60" s="422"/>
      <c r="I60" s="422"/>
      <c r="J60" s="422"/>
      <c r="K60" s="81"/>
    </row>
    <row r="61" spans="1:11" ht="30" customHeight="1" thickBot="1" x14ac:dyDescent="0.3">
      <c r="A61" s="82">
        <v>23</v>
      </c>
      <c r="B61" s="430" t="s">
        <v>31</v>
      </c>
      <c r="C61" s="431"/>
      <c r="D61" s="431"/>
      <c r="E61" s="431"/>
      <c r="F61" s="432"/>
      <c r="G61" s="83" t="s">
        <v>95</v>
      </c>
      <c r="H61" s="84">
        <v>2250</v>
      </c>
      <c r="I61" s="85">
        <v>6.75</v>
      </c>
      <c r="J61" s="84">
        <v>1</v>
      </c>
      <c r="K61" s="86">
        <v>30375</v>
      </c>
    </row>
    <row r="62" spans="1:11" ht="32.25" customHeight="1" thickBot="1" x14ac:dyDescent="0.3">
      <c r="A62" s="68">
        <v>24</v>
      </c>
      <c r="B62" s="275" t="s">
        <v>40</v>
      </c>
      <c r="C62" s="276"/>
      <c r="D62" s="276"/>
      <c r="E62" s="276"/>
      <c r="F62" s="277"/>
      <c r="G62" s="7" t="s">
        <v>37</v>
      </c>
      <c r="H62" s="6">
        <v>15000</v>
      </c>
      <c r="I62" s="10">
        <v>3</v>
      </c>
      <c r="J62" s="6">
        <v>3</v>
      </c>
      <c r="K62" s="41">
        <v>0</v>
      </c>
    </row>
    <row r="63" spans="1:11" ht="51.75" customHeight="1" thickBot="1" x14ac:dyDescent="0.3">
      <c r="A63" s="68">
        <v>25</v>
      </c>
      <c r="B63" s="269" t="s">
        <v>63</v>
      </c>
      <c r="C63" s="270"/>
      <c r="D63" s="270"/>
      <c r="E63" s="270"/>
      <c r="F63" s="271"/>
      <c r="G63" s="7" t="s">
        <v>32</v>
      </c>
      <c r="H63" s="10">
        <v>400</v>
      </c>
      <c r="I63" s="10">
        <v>0.5</v>
      </c>
      <c r="J63" s="6">
        <v>10</v>
      </c>
      <c r="K63" s="36">
        <v>0</v>
      </c>
    </row>
    <row r="64" spans="1:11" ht="15.75" thickBot="1" x14ac:dyDescent="0.3">
      <c r="A64" s="433" t="s">
        <v>78</v>
      </c>
      <c r="B64" s="433"/>
      <c r="C64" s="433"/>
      <c r="D64" s="433"/>
      <c r="E64" s="433"/>
      <c r="F64" s="433"/>
      <c r="G64" s="433"/>
      <c r="H64" s="433"/>
      <c r="I64" s="433"/>
      <c r="J64" s="433"/>
      <c r="K64" s="87"/>
    </row>
    <row r="65" spans="1:13" ht="69.75" customHeight="1" thickBot="1" x14ac:dyDescent="0.3">
      <c r="A65" s="22">
        <v>26</v>
      </c>
      <c r="B65" s="269" t="s">
        <v>33</v>
      </c>
      <c r="C65" s="270"/>
      <c r="D65" s="270"/>
      <c r="E65" s="270"/>
      <c r="F65" s="271"/>
      <c r="G65" s="23" t="s">
        <v>34</v>
      </c>
      <c r="H65" s="24">
        <v>60</v>
      </c>
      <c r="I65" s="24">
        <v>38.5</v>
      </c>
      <c r="J65" s="25">
        <v>35</v>
      </c>
      <c r="K65" s="36">
        <v>0</v>
      </c>
    </row>
    <row r="66" spans="1:13" ht="28.5" customHeight="1" thickBot="1" x14ac:dyDescent="0.3">
      <c r="A66" s="68">
        <v>27</v>
      </c>
      <c r="B66" s="385" t="s">
        <v>64</v>
      </c>
      <c r="C66" s="386"/>
      <c r="D66" s="386"/>
      <c r="E66" s="386"/>
      <c r="F66" s="387"/>
      <c r="G66" s="7" t="s">
        <v>34</v>
      </c>
      <c r="H66" s="10">
        <v>10</v>
      </c>
      <c r="I66" s="10">
        <v>232.5</v>
      </c>
      <c r="J66" s="6">
        <v>9</v>
      </c>
      <c r="K66" s="36">
        <v>0</v>
      </c>
    </row>
    <row r="67" spans="1:13" ht="26.25" customHeight="1" thickBot="1" x14ac:dyDescent="0.3">
      <c r="A67" s="68">
        <v>28</v>
      </c>
      <c r="B67" s="269" t="s">
        <v>55</v>
      </c>
      <c r="C67" s="270"/>
      <c r="D67" s="270"/>
      <c r="E67" s="270"/>
      <c r="F67" s="271"/>
      <c r="G67" s="7" t="s">
        <v>13</v>
      </c>
      <c r="H67" s="10">
        <v>99</v>
      </c>
      <c r="I67" s="10">
        <v>0.75</v>
      </c>
      <c r="J67" s="26">
        <v>380</v>
      </c>
      <c r="K67" s="36">
        <v>0</v>
      </c>
    </row>
    <row r="68" spans="1:13" ht="26.25" customHeight="1" thickBot="1" x14ac:dyDescent="0.3">
      <c r="A68" s="79" t="s">
        <v>96</v>
      </c>
      <c r="B68" s="429" t="s">
        <v>97</v>
      </c>
      <c r="C68" s="429"/>
      <c r="D68" s="429"/>
      <c r="E68" s="429"/>
      <c r="F68" s="429"/>
      <c r="G68" s="79" t="s">
        <v>86</v>
      </c>
      <c r="H68" s="79">
        <v>1800</v>
      </c>
      <c r="I68" s="79">
        <v>2.5</v>
      </c>
      <c r="J68" s="88">
        <v>1</v>
      </c>
      <c r="K68" s="89">
        <f>H68*I68*J68</f>
        <v>4500</v>
      </c>
    </row>
    <row r="69" spans="1:13" ht="15.75" thickBot="1" x14ac:dyDescent="0.3">
      <c r="A69" s="422" t="s">
        <v>49</v>
      </c>
      <c r="B69" s="422"/>
      <c r="C69" s="422"/>
      <c r="D69" s="422"/>
      <c r="E69" s="422"/>
      <c r="F69" s="422"/>
      <c r="G69" s="422"/>
      <c r="H69" s="422"/>
      <c r="I69" s="422"/>
      <c r="J69" s="422"/>
      <c r="K69" s="90"/>
    </row>
    <row r="70" spans="1:13" ht="15.75" thickBot="1" x14ac:dyDescent="0.3">
      <c r="A70" s="304">
        <v>29</v>
      </c>
      <c r="B70" s="292" t="s">
        <v>56</v>
      </c>
      <c r="C70" s="293"/>
      <c r="D70" s="315"/>
      <c r="E70" s="319" t="s">
        <v>59</v>
      </c>
      <c r="F70" s="280"/>
      <c r="G70" s="8" t="s">
        <v>13</v>
      </c>
      <c r="H70" s="21">
        <v>1</v>
      </c>
      <c r="I70" s="27">
        <v>875</v>
      </c>
      <c r="J70" s="9">
        <v>4</v>
      </c>
      <c r="K70" s="74">
        <v>0</v>
      </c>
    </row>
    <row r="71" spans="1:13" ht="15.75" thickBot="1" x14ac:dyDescent="0.3">
      <c r="A71" s="304"/>
      <c r="B71" s="292"/>
      <c r="C71" s="293"/>
      <c r="D71" s="293"/>
      <c r="E71" s="385" t="s">
        <v>65</v>
      </c>
      <c r="F71" s="388"/>
      <c r="G71" s="8" t="s">
        <v>13</v>
      </c>
      <c r="H71" s="21">
        <v>1</v>
      </c>
      <c r="I71" s="27">
        <v>1250</v>
      </c>
      <c r="J71" s="9">
        <v>3</v>
      </c>
      <c r="K71" s="74">
        <v>0</v>
      </c>
    </row>
    <row r="72" spans="1:13" ht="22.5" customHeight="1" thickBot="1" x14ac:dyDescent="0.3">
      <c r="A72" s="305"/>
      <c r="B72" s="316"/>
      <c r="C72" s="317"/>
      <c r="D72" s="318"/>
      <c r="E72" s="320" t="s">
        <v>66</v>
      </c>
      <c r="F72" s="274"/>
      <c r="G72" s="8" t="s">
        <v>13</v>
      </c>
      <c r="H72" s="21">
        <v>1</v>
      </c>
      <c r="I72" s="27">
        <v>750</v>
      </c>
      <c r="J72" s="9">
        <v>3</v>
      </c>
      <c r="K72" s="40">
        <v>0</v>
      </c>
    </row>
    <row r="73" spans="1:13" ht="27.75" customHeight="1" thickBot="1" x14ac:dyDescent="0.3">
      <c r="A73" s="303">
        <v>30</v>
      </c>
      <c r="B73" s="306" t="s">
        <v>35</v>
      </c>
      <c r="C73" s="307"/>
      <c r="D73" s="308"/>
      <c r="E73" s="266" t="s">
        <v>41</v>
      </c>
      <c r="F73" s="267"/>
      <c r="G73" s="8" t="s">
        <v>13</v>
      </c>
      <c r="H73" s="21">
        <v>1</v>
      </c>
      <c r="I73" s="27">
        <v>1500</v>
      </c>
      <c r="J73" s="9">
        <v>1</v>
      </c>
      <c r="K73" s="40">
        <v>0</v>
      </c>
    </row>
    <row r="74" spans="1:13" ht="21" customHeight="1" thickBot="1" x14ac:dyDescent="0.3">
      <c r="A74" s="304"/>
      <c r="B74" s="309"/>
      <c r="C74" s="310"/>
      <c r="D74" s="311"/>
      <c r="E74" s="266" t="s">
        <v>42</v>
      </c>
      <c r="F74" s="267"/>
      <c r="G74" s="8" t="s">
        <v>29</v>
      </c>
      <c r="H74" s="21">
        <v>1</v>
      </c>
      <c r="I74" s="27">
        <v>2000</v>
      </c>
      <c r="J74" s="9">
        <v>1</v>
      </c>
      <c r="K74" s="40">
        <v>0</v>
      </c>
    </row>
    <row r="75" spans="1:13" ht="20.25" customHeight="1" thickBot="1" x14ac:dyDescent="0.3">
      <c r="A75" s="305"/>
      <c r="B75" s="312"/>
      <c r="C75" s="313"/>
      <c r="D75" s="314"/>
      <c r="E75" s="266" t="s">
        <v>43</v>
      </c>
      <c r="F75" s="267"/>
      <c r="G75" s="8" t="s">
        <v>12</v>
      </c>
      <c r="H75" s="21">
        <v>1</v>
      </c>
      <c r="I75" s="27">
        <v>2125</v>
      </c>
      <c r="J75" s="9">
        <v>1</v>
      </c>
      <c r="K75" s="40">
        <v>0</v>
      </c>
    </row>
    <row r="76" spans="1:13" ht="16.5" thickTop="1" thickBot="1" x14ac:dyDescent="0.3">
      <c r="A76" s="428" t="s">
        <v>67</v>
      </c>
      <c r="B76" s="428"/>
      <c r="C76" s="428"/>
      <c r="D76" s="428"/>
      <c r="E76" s="428"/>
      <c r="F76" s="428"/>
      <c r="G76" s="428"/>
      <c r="H76" s="428"/>
      <c r="I76" s="428"/>
      <c r="J76" s="428"/>
      <c r="K76" s="91">
        <f>K6+K33+K34+K61+K68</f>
        <v>112983</v>
      </c>
    </row>
    <row r="77" spans="1:13" ht="16.5" thickTop="1" x14ac:dyDescent="0.3">
      <c r="A77" s="28"/>
      <c r="B77" s="29"/>
      <c r="C77" s="29"/>
      <c r="D77" s="302"/>
      <c r="E77" s="302"/>
      <c r="F77" s="302"/>
      <c r="G77" s="28"/>
      <c r="H77" s="28"/>
      <c r="I77" s="28"/>
      <c r="J77" s="30" t="s">
        <v>74</v>
      </c>
      <c r="K77" s="92">
        <v>122021.64</v>
      </c>
    </row>
    <row r="78" spans="1:13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101" t="s">
        <v>103</v>
      </c>
      <c r="M78" s="101" t="s">
        <v>102</v>
      </c>
    </row>
    <row r="79" spans="1:13" ht="15.75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5" t="s">
        <v>100</v>
      </c>
      <c r="K79" s="99">
        <v>1824572.77</v>
      </c>
      <c r="L79" s="95" t="s">
        <v>100</v>
      </c>
      <c r="M79" s="99">
        <v>1970538.59</v>
      </c>
    </row>
    <row r="80" spans="1:13" ht="18.75" x14ac:dyDescent="0.3">
      <c r="J80" s="102" t="s">
        <v>105</v>
      </c>
      <c r="K80" s="98">
        <v>112983</v>
      </c>
      <c r="L80" s="102" t="s">
        <v>106</v>
      </c>
      <c r="M80" s="92">
        <v>122021.64</v>
      </c>
    </row>
    <row r="81" spans="9:14" ht="23.25" x14ac:dyDescent="0.25">
      <c r="I81" t="s">
        <v>104</v>
      </c>
      <c r="J81" s="97" t="s">
        <v>98</v>
      </c>
      <c r="K81" s="100">
        <f>K79+K80</f>
        <v>1937555.77</v>
      </c>
      <c r="L81" s="97" t="s">
        <v>99</v>
      </c>
      <c r="M81" s="100">
        <f>M79+M80</f>
        <v>2092560.23</v>
      </c>
    </row>
    <row r="82" spans="9:14" x14ac:dyDescent="0.25">
      <c r="N82" s="94">
        <f>M81-K81</f>
        <v>155004.45999999996</v>
      </c>
    </row>
    <row r="83" spans="9:14" ht="15.75" thickBot="1" x14ac:dyDescent="0.3"/>
    <row r="84" spans="9:14" x14ac:dyDescent="0.25">
      <c r="K84" s="107">
        <v>112983</v>
      </c>
      <c r="M84" s="107">
        <v>122021.64</v>
      </c>
    </row>
    <row r="85" spans="9:14" x14ac:dyDescent="0.25">
      <c r="K85" s="108" t="s">
        <v>101</v>
      </c>
      <c r="M85" s="108" t="s">
        <v>101</v>
      </c>
    </row>
    <row r="86" spans="9:14" ht="15.75" thickBot="1" x14ac:dyDescent="0.3">
      <c r="K86" s="109">
        <v>56491.5</v>
      </c>
      <c r="M86" s="109">
        <v>61010.82</v>
      </c>
    </row>
    <row r="88" spans="9:14" ht="15.75" thickBot="1" x14ac:dyDescent="0.3"/>
    <row r="89" spans="9:14" x14ac:dyDescent="0.25">
      <c r="K89" s="103" t="s">
        <v>107</v>
      </c>
      <c r="L89" s="104">
        <v>56491.5</v>
      </c>
      <c r="M89" s="94">
        <v>53917.84</v>
      </c>
      <c r="N89" s="94">
        <f>L89+M89</f>
        <v>110409.34</v>
      </c>
    </row>
    <row r="90" spans="9:14" ht="15.75" thickBot="1" x14ac:dyDescent="0.3">
      <c r="K90" s="105" t="s">
        <v>108</v>
      </c>
      <c r="L90" s="106">
        <v>61010.82</v>
      </c>
      <c r="M90" s="94">
        <v>58606.35</v>
      </c>
      <c r="N90" s="94">
        <f>L90+M90</f>
        <v>119617.17</v>
      </c>
    </row>
    <row r="91" spans="9:14" x14ac:dyDescent="0.25">
      <c r="M91" s="96"/>
    </row>
    <row r="95" spans="9:14" x14ac:dyDescent="0.25">
      <c r="K95" t="s">
        <v>109</v>
      </c>
    </row>
    <row r="96" spans="9:14" x14ac:dyDescent="0.25">
      <c r="K96" t="s">
        <v>110</v>
      </c>
      <c r="M96" s="94">
        <v>119617.17</v>
      </c>
    </row>
  </sheetData>
  <mergeCells count="122">
    <mergeCell ref="D77:F77"/>
    <mergeCell ref="A4:K4"/>
    <mergeCell ref="A6:A7"/>
    <mergeCell ref="A73:A75"/>
    <mergeCell ref="B73:D75"/>
    <mergeCell ref="E73:F73"/>
    <mergeCell ref="E74:F74"/>
    <mergeCell ref="E75:F75"/>
    <mergeCell ref="A76:J76"/>
    <mergeCell ref="B66:F66"/>
    <mergeCell ref="B67:F67"/>
    <mergeCell ref="A69:J69"/>
    <mergeCell ref="A70:A72"/>
    <mergeCell ref="B70:D72"/>
    <mergeCell ref="E70:F70"/>
    <mergeCell ref="E71:F71"/>
    <mergeCell ref="E72:F72"/>
    <mergeCell ref="B68:F68"/>
    <mergeCell ref="A60:J60"/>
    <mergeCell ref="B61:F61"/>
    <mergeCell ref="B62:F62"/>
    <mergeCell ref="B63:F63"/>
    <mergeCell ref="A64:J64"/>
    <mergeCell ref="B65:F65"/>
    <mergeCell ref="A54:J54"/>
    <mergeCell ref="A55:A59"/>
    <mergeCell ref="B55:F55"/>
    <mergeCell ref="B56:F56"/>
    <mergeCell ref="B57:F57"/>
    <mergeCell ref="B58:F58"/>
    <mergeCell ref="B59:F59"/>
    <mergeCell ref="K46:K51"/>
    <mergeCell ref="G52:G53"/>
    <mergeCell ref="H52:H53"/>
    <mergeCell ref="I52:I53"/>
    <mergeCell ref="J52:J53"/>
    <mergeCell ref="K52:K53"/>
    <mergeCell ref="K42:K43"/>
    <mergeCell ref="E44:F44"/>
    <mergeCell ref="B45:F45"/>
    <mergeCell ref="A46:A52"/>
    <mergeCell ref="B46:E53"/>
    <mergeCell ref="G46:G51"/>
    <mergeCell ref="H46:H51"/>
    <mergeCell ref="I46:I51"/>
    <mergeCell ref="J46:J51"/>
    <mergeCell ref="B37:F37"/>
    <mergeCell ref="B38:F38"/>
    <mergeCell ref="B39:F39"/>
    <mergeCell ref="B40:F40"/>
    <mergeCell ref="A41:J41"/>
    <mergeCell ref="A42:A44"/>
    <mergeCell ref="B42:D44"/>
    <mergeCell ref="E42:F43"/>
    <mergeCell ref="G42:G43"/>
    <mergeCell ref="H42:H43"/>
    <mergeCell ref="I42:I43"/>
    <mergeCell ref="J42:J43"/>
    <mergeCell ref="K29:K30"/>
    <mergeCell ref="E31:F31"/>
    <mergeCell ref="E32:F32"/>
    <mergeCell ref="A35:K35"/>
    <mergeCell ref="B36:F36"/>
    <mergeCell ref="E34:F34"/>
    <mergeCell ref="B33:D34"/>
    <mergeCell ref="E33:F33"/>
    <mergeCell ref="A33:A34"/>
    <mergeCell ref="A29:A32"/>
    <mergeCell ref="B29:D32"/>
    <mergeCell ref="E29:F30"/>
    <mergeCell ref="G29:G30"/>
    <mergeCell ref="H29:H30"/>
    <mergeCell ref="I29:I30"/>
    <mergeCell ref="B24:D24"/>
    <mergeCell ref="E24:F24"/>
    <mergeCell ref="A25:A28"/>
    <mergeCell ref="B25:D28"/>
    <mergeCell ref="E25:F25"/>
    <mergeCell ref="E26:F26"/>
    <mergeCell ref="E27:F27"/>
    <mergeCell ref="E28:F28"/>
    <mergeCell ref="J29:J30"/>
    <mergeCell ref="B17:F17"/>
    <mergeCell ref="B18:F18"/>
    <mergeCell ref="A19:A23"/>
    <mergeCell ref="B19:D23"/>
    <mergeCell ref="E19:F19"/>
    <mergeCell ref="E20:F20"/>
    <mergeCell ref="E21:F21"/>
    <mergeCell ref="E22:F22"/>
    <mergeCell ref="E23:F23"/>
    <mergeCell ref="B10:F10"/>
    <mergeCell ref="B11:F11"/>
    <mergeCell ref="A12:K13"/>
    <mergeCell ref="B14:F14"/>
    <mergeCell ref="A15:A16"/>
    <mergeCell ref="B15:F16"/>
    <mergeCell ref="G15:G16"/>
    <mergeCell ref="H15:H16"/>
    <mergeCell ref="I15:I16"/>
    <mergeCell ref="J15:J16"/>
    <mergeCell ref="K15:K16"/>
    <mergeCell ref="A1:K1"/>
    <mergeCell ref="A2:A3"/>
    <mergeCell ref="B2:F3"/>
    <mergeCell ref="G2:G3"/>
    <mergeCell ref="H2:H3"/>
    <mergeCell ref="J2:J3"/>
    <mergeCell ref="B5:F5"/>
    <mergeCell ref="A8:A9"/>
    <mergeCell ref="B8:F9"/>
    <mergeCell ref="G8:G9"/>
    <mergeCell ref="H8:H9"/>
    <mergeCell ref="I8:I9"/>
    <mergeCell ref="J8:J9"/>
    <mergeCell ref="H6:H7"/>
    <mergeCell ref="I6:I7"/>
    <mergeCell ref="K8:K9"/>
    <mergeCell ref="J6:J7"/>
    <mergeCell ref="K6:K7"/>
    <mergeCell ref="B6:F7"/>
    <mergeCell ref="G6:G7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opLeftCell="A19" zoomScaleNormal="100" workbookViewId="0">
      <selection activeCell="E27" sqref="E27:F28"/>
    </sheetView>
  </sheetViews>
  <sheetFormatPr defaultRowHeight="15" x14ac:dyDescent="0.25"/>
  <cols>
    <col min="1" max="1" width="5.5703125" customWidth="1"/>
    <col min="5" max="5" width="6.140625" customWidth="1"/>
    <col min="6" max="6" width="10.5703125" customWidth="1"/>
    <col min="11" max="11" width="10.7109375" customWidth="1"/>
  </cols>
  <sheetData>
    <row r="1" spans="1:11" ht="15.75" thickBot="1" x14ac:dyDescent="0.3">
      <c r="A1" s="577" t="s">
        <v>117</v>
      </c>
      <c r="B1" s="578"/>
      <c r="C1" s="578"/>
      <c r="D1" s="578"/>
      <c r="E1" s="578"/>
      <c r="F1" s="578"/>
      <c r="G1" s="578"/>
      <c r="H1" s="578"/>
      <c r="I1" s="578"/>
      <c r="J1" s="578"/>
      <c r="K1" s="579"/>
    </row>
    <row r="2" spans="1:11" ht="40.5" x14ac:dyDescent="0.25">
      <c r="A2" s="481" t="s">
        <v>0</v>
      </c>
      <c r="B2" s="580" t="s">
        <v>1</v>
      </c>
      <c r="C2" s="581"/>
      <c r="D2" s="581"/>
      <c r="E2" s="581"/>
      <c r="F2" s="582"/>
      <c r="G2" s="586" t="s">
        <v>2</v>
      </c>
      <c r="H2" s="481" t="s">
        <v>3</v>
      </c>
      <c r="I2" s="112" t="s">
        <v>4</v>
      </c>
      <c r="J2" s="588" t="s">
        <v>6</v>
      </c>
      <c r="K2" s="171" t="s">
        <v>7</v>
      </c>
    </row>
    <row r="3" spans="1:11" ht="15.75" thickBot="1" x14ac:dyDescent="0.3">
      <c r="A3" s="482"/>
      <c r="B3" s="583"/>
      <c r="C3" s="584"/>
      <c r="D3" s="584"/>
      <c r="E3" s="584"/>
      <c r="F3" s="585"/>
      <c r="G3" s="587"/>
      <c r="H3" s="482"/>
      <c r="I3" s="113" t="s">
        <v>5</v>
      </c>
      <c r="J3" s="589"/>
      <c r="K3" s="172" t="s">
        <v>5</v>
      </c>
    </row>
    <row r="4" spans="1:11" ht="15.75" thickBot="1" x14ac:dyDescent="0.3">
      <c r="A4" s="590" t="s">
        <v>44</v>
      </c>
      <c r="B4" s="591"/>
      <c r="C4" s="591"/>
      <c r="D4" s="591"/>
      <c r="E4" s="591"/>
      <c r="F4" s="591"/>
      <c r="G4" s="591"/>
      <c r="H4" s="591"/>
      <c r="I4" s="591"/>
      <c r="J4" s="591"/>
      <c r="K4" s="592"/>
    </row>
    <row r="5" spans="1:11" ht="26.25" customHeight="1" thickBot="1" x14ac:dyDescent="0.3">
      <c r="A5" s="114">
        <v>1</v>
      </c>
      <c r="B5" s="485" t="s">
        <v>8</v>
      </c>
      <c r="C5" s="486"/>
      <c r="D5" s="486"/>
      <c r="E5" s="486"/>
      <c r="F5" s="487"/>
      <c r="G5" s="115" t="s">
        <v>113</v>
      </c>
      <c r="H5" s="116">
        <v>52100</v>
      </c>
      <c r="I5" s="117">
        <v>0.12</v>
      </c>
      <c r="J5" s="118">
        <v>1</v>
      </c>
      <c r="K5" s="173">
        <f>H5*I5*J5</f>
        <v>6252</v>
      </c>
    </row>
    <row r="6" spans="1:11" x14ac:dyDescent="0.25">
      <c r="A6" s="481">
        <v>2</v>
      </c>
      <c r="B6" s="593" t="s">
        <v>9</v>
      </c>
      <c r="C6" s="594"/>
      <c r="D6" s="594"/>
      <c r="E6" s="594"/>
      <c r="F6" s="595"/>
      <c r="G6" s="598" t="s">
        <v>114</v>
      </c>
      <c r="H6" s="494">
        <v>36000</v>
      </c>
      <c r="I6" s="492">
        <v>0.16</v>
      </c>
      <c r="J6" s="494">
        <v>0</v>
      </c>
      <c r="K6" s="496">
        <v>0</v>
      </c>
    </row>
    <row r="7" spans="1:11" ht="27" customHeight="1" thickBot="1" x14ac:dyDescent="0.3">
      <c r="A7" s="437"/>
      <c r="B7" s="596"/>
      <c r="C7" s="597"/>
      <c r="D7" s="597"/>
      <c r="E7" s="597"/>
      <c r="F7" s="472"/>
      <c r="G7" s="599"/>
      <c r="H7" s="600"/>
      <c r="I7" s="601"/>
      <c r="J7" s="602"/>
      <c r="K7" s="515"/>
    </row>
    <row r="8" spans="1:11" ht="27.75" customHeight="1" thickBot="1" x14ac:dyDescent="0.3">
      <c r="A8" s="114">
        <v>3</v>
      </c>
      <c r="B8" s="555" t="s">
        <v>10</v>
      </c>
      <c r="C8" s="556"/>
      <c r="D8" s="556"/>
      <c r="E8" s="556"/>
      <c r="F8" s="557"/>
      <c r="G8" s="117" t="s">
        <v>114</v>
      </c>
      <c r="H8" s="118">
        <v>24900</v>
      </c>
      <c r="I8" s="117">
        <v>0.18</v>
      </c>
      <c r="J8" s="118">
        <v>0</v>
      </c>
      <c r="K8" s="174">
        <v>0</v>
      </c>
    </row>
    <row r="9" spans="1:11" ht="30" customHeight="1" thickBot="1" x14ac:dyDescent="0.3">
      <c r="A9" s="119">
        <v>4</v>
      </c>
      <c r="B9" s="454" t="s">
        <v>11</v>
      </c>
      <c r="C9" s="455"/>
      <c r="D9" s="455"/>
      <c r="E9" s="455"/>
      <c r="F9" s="456"/>
      <c r="G9" s="120" t="s">
        <v>114</v>
      </c>
      <c r="H9" s="121">
        <v>2900</v>
      </c>
      <c r="I9" s="120">
        <v>0.98</v>
      </c>
      <c r="J9" s="121">
        <v>0</v>
      </c>
      <c r="K9" s="174">
        <v>0</v>
      </c>
    </row>
    <row r="10" spans="1:11" ht="21.75" customHeight="1" thickBot="1" x14ac:dyDescent="0.3">
      <c r="A10" s="558" t="s">
        <v>45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60"/>
    </row>
    <row r="11" spans="1:11" ht="2.25" hidden="1" customHeight="1" thickBot="1" x14ac:dyDescent="0.3">
      <c r="A11" s="510"/>
      <c r="B11" s="511"/>
      <c r="C11" s="511"/>
      <c r="D11" s="511"/>
      <c r="E11" s="511"/>
      <c r="F11" s="511"/>
      <c r="G11" s="511"/>
      <c r="H11" s="511"/>
      <c r="I11" s="511"/>
      <c r="J11" s="511"/>
      <c r="K11" s="512"/>
    </row>
    <row r="12" spans="1:11" ht="33.75" customHeight="1" thickBot="1" x14ac:dyDescent="0.3">
      <c r="A12" s="122">
        <v>5</v>
      </c>
      <c r="B12" s="561" t="s">
        <v>36</v>
      </c>
      <c r="C12" s="562"/>
      <c r="D12" s="562"/>
      <c r="E12" s="562"/>
      <c r="F12" s="563"/>
      <c r="G12" s="123" t="s">
        <v>12</v>
      </c>
      <c r="H12" s="124">
        <v>200</v>
      </c>
      <c r="I12" s="125">
        <v>185</v>
      </c>
      <c r="J12" s="124">
        <v>1</v>
      </c>
      <c r="K12" s="175">
        <v>0</v>
      </c>
    </row>
    <row r="13" spans="1:11" x14ac:dyDescent="0.25">
      <c r="A13" s="564">
        <v>6</v>
      </c>
      <c r="B13" s="545" t="s">
        <v>82</v>
      </c>
      <c r="C13" s="546"/>
      <c r="D13" s="546"/>
      <c r="E13" s="546"/>
      <c r="F13" s="547"/>
      <c r="G13" s="569" t="s">
        <v>13</v>
      </c>
      <c r="H13" s="571">
        <v>40</v>
      </c>
      <c r="I13" s="573">
        <v>315</v>
      </c>
      <c r="J13" s="571">
        <v>1</v>
      </c>
      <c r="K13" s="575">
        <f>H13*I13*J13</f>
        <v>12600</v>
      </c>
    </row>
    <row r="14" spans="1:11" ht="32.25" customHeight="1" thickBot="1" x14ac:dyDescent="0.3">
      <c r="A14" s="565"/>
      <c r="B14" s="566"/>
      <c r="C14" s="567"/>
      <c r="D14" s="567"/>
      <c r="E14" s="567"/>
      <c r="F14" s="568"/>
      <c r="G14" s="570"/>
      <c r="H14" s="572"/>
      <c r="I14" s="574"/>
      <c r="J14" s="572"/>
      <c r="K14" s="576"/>
    </row>
    <row r="15" spans="1:11" ht="24.75" customHeight="1" thickBot="1" x14ac:dyDescent="0.3">
      <c r="A15" s="126">
        <v>7</v>
      </c>
      <c r="B15" s="542" t="s">
        <v>57</v>
      </c>
      <c r="C15" s="543"/>
      <c r="D15" s="543"/>
      <c r="E15" s="543"/>
      <c r="F15" s="544"/>
      <c r="G15" s="127" t="s">
        <v>114</v>
      </c>
      <c r="H15" s="128">
        <v>500</v>
      </c>
      <c r="I15" s="127">
        <v>5</v>
      </c>
      <c r="J15" s="128">
        <v>1</v>
      </c>
      <c r="K15" s="175">
        <v>0</v>
      </c>
    </row>
    <row r="16" spans="1:11" ht="28.5" customHeight="1" thickBot="1" x14ac:dyDescent="0.3">
      <c r="A16" s="126">
        <v>8</v>
      </c>
      <c r="B16" s="545" t="s">
        <v>58</v>
      </c>
      <c r="C16" s="546"/>
      <c r="D16" s="546"/>
      <c r="E16" s="546"/>
      <c r="F16" s="547"/>
      <c r="G16" s="129" t="s">
        <v>13</v>
      </c>
      <c r="H16" s="130">
        <v>20</v>
      </c>
      <c r="I16" s="129">
        <v>325</v>
      </c>
      <c r="J16" s="130">
        <v>1</v>
      </c>
      <c r="K16" s="176">
        <f>H16*I16*J16</f>
        <v>6500</v>
      </c>
    </row>
    <row r="17" spans="1:11" ht="28.5" customHeight="1" thickBot="1" x14ac:dyDescent="0.35">
      <c r="A17" s="481">
        <v>9</v>
      </c>
      <c r="B17" s="498" t="s">
        <v>60</v>
      </c>
      <c r="C17" s="499"/>
      <c r="D17" s="499"/>
      <c r="E17" s="549" t="s">
        <v>68</v>
      </c>
      <c r="F17" s="550"/>
      <c r="G17" s="132" t="s">
        <v>13</v>
      </c>
      <c r="H17" s="131">
        <v>15000</v>
      </c>
      <c r="I17" s="132">
        <v>1.75</v>
      </c>
      <c r="J17" s="159">
        <v>3</v>
      </c>
      <c r="K17" s="160">
        <v>0</v>
      </c>
    </row>
    <row r="18" spans="1:11" ht="33" customHeight="1" thickBot="1" x14ac:dyDescent="0.3">
      <c r="A18" s="436"/>
      <c r="B18" s="462"/>
      <c r="C18" s="463"/>
      <c r="D18" s="463"/>
      <c r="E18" s="551" t="s">
        <v>75</v>
      </c>
      <c r="F18" s="552"/>
      <c r="G18" s="133" t="s">
        <v>13</v>
      </c>
      <c r="H18" s="134">
        <v>50000</v>
      </c>
      <c r="I18" s="133">
        <v>1.85</v>
      </c>
      <c r="J18" s="134">
        <v>2</v>
      </c>
      <c r="K18" s="173">
        <v>0</v>
      </c>
    </row>
    <row r="19" spans="1:11" ht="25.5" customHeight="1" thickBot="1" x14ac:dyDescent="0.3">
      <c r="A19" s="436"/>
      <c r="B19" s="462"/>
      <c r="C19" s="463"/>
      <c r="D19" s="463"/>
      <c r="E19" s="540" t="s">
        <v>69</v>
      </c>
      <c r="F19" s="541"/>
      <c r="G19" s="133" t="s">
        <v>13</v>
      </c>
      <c r="H19" s="134">
        <v>5000</v>
      </c>
      <c r="I19" s="133">
        <v>2.25</v>
      </c>
      <c r="J19" s="134">
        <v>3</v>
      </c>
      <c r="K19" s="177">
        <v>0</v>
      </c>
    </row>
    <row r="20" spans="1:11" ht="23.25" customHeight="1" thickBot="1" x14ac:dyDescent="0.3">
      <c r="A20" s="436"/>
      <c r="B20" s="462"/>
      <c r="C20" s="463"/>
      <c r="D20" s="463"/>
      <c r="E20" s="540" t="s">
        <v>14</v>
      </c>
      <c r="F20" s="541"/>
      <c r="G20" s="133" t="s">
        <v>115</v>
      </c>
      <c r="H20" s="134">
        <v>75</v>
      </c>
      <c r="I20" s="133">
        <v>65</v>
      </c>
      <c r="J20" s="134">
        <v>3</v>
      </c>
      <c r="K20" s="177">
        <v>0</v>
      </c>
    </row>
    <row r="21" spans="1:11" ht="22.5" customHeight="1" thickBot="1" x14ac:dyDescent="0.3">
      <c r="A21" s="548"/>
      <c r="B21" s="502"/>
      <c r="C21" s="503"/>
      <c r="D21" s="503"/>
      <c r="E21" s="553" t="s">
        <v>15</v>
      </c>
      <c r="F21" s="554"/>
      <c r="G21" s="133" t="s">
        <v>115</v>
      </c>
      <c r="H21" s="134">
        <v>10</v>
      </c>
      <c r="I21" s="133">
        <v>1150</v>
      </c>
      <c r="J21" s="134">
        <v>3</v>
      </c>
      <c r="K21" s="178">
        <v>0</v>
      </c>
    </row>
    <row r="22" spans="1:11" ht="27" customHeight="1" thickBot="1" x14ac:dyDescent="0.3">
      <c r="A22" s="135">
        <v>10</v>
      </c>
      <c r="B22" s="498" t="s">
        <v>53</v>
      </c>
      <c r="C22" s="499"/>
      <c r="D22" s="535"/>
      <c r="E22" s="536" t="s">
        <v>16</v>
      </c>
      <c r="F22" s="537"/>
      <c r="G22" s="133" t="s">
        <v>13</v>
      </c>
      <c r="H22" s="134">
        <v>70000</v>
      </c>
      <c r="I22" s="133">
        <v>0.3</v>
      </c>
      <c r="J22" s="134">
        <v>0</v>
      </c>
      <c r="K22" s="179">
        <v>0</v>
      </c>
    </row>
    <row r="23" spans="1:11" ht="26.25" customHeight="1" thickBot="1" x14ac:dyDescent="0.3">
      <c r="A23" s="481">
        <v>11</v>
      </c>
      <c r="B23" s="498" t="s">
        <v>70</v>
      </c>
      <c r="C23" s="499"/>
      <c r="D23" s="535"/>
      <c r="E23" s="538" t="s">
        <v>17</v>
      </c>
      <c r="F23" s="539"/>
      <c r="G23" s="133" t="s">
        <v>13</v>
      </c>
      <c r="H23" s="134">
        <v>50</v>
      </c>
      <c r="I23" s="133">
        <v>600</v>
      </c>
      <c r="J23" s="134">
        <v>0</v>
      </c>
      <c r="K23" s="179">
        <v>0</v>
      </c>
    </row>
    <row r="24" spans="1:11" ht="24" customHeight="1" thickBot="1" x14ac:dyDescent="0.3">
      <c r="A24" s="436"/>
      <c r="B24" s="462"/>
      <c r="C24" s="463"/>
      <c r="D24" s="464"/>
      <c r="E24" s="540" t="s">
        <v>18</v>
      </c>
      <c r="F24" s="541"/>
      <c r="G24" s="133" t="s">
        <v>13</v>
      </c>
      <c r="H24" s="134">
        <v>200</v>
      </c>
      <c r="I24" s="133">
        <v>18.5</v>
      </c>
      <c r="J24" s="134">
        <v>0</v>
      </c>
      <c r="K24" s="179">
        <v>0</v>
      </c>
    </row>
    <row r="25" spans="1:11" ht="15.75" thickBot="1" x14ac:dyDescent="0.3">
      <c r="A25" s="436"/>
      <c r="B25" s="462"/>
      <c r="C25" s="463"/>
      <c r="D25" s="464"/>
      <c r="E25" s="540" t="s">
        <v>19</v>
      </c>
      <c r="F25" s="541"/>
      <c r="G25" s="133" t="s">
        <v>13</v>
      </c>
      <c r="H25" s="134">
        <v>70000</v>
      </c>
      <c r="I25" s="133">
        <v>6.5</v>
      </c>
      <c r="J25" s="134">
        <v>0</v>
      </c>
      <c r="K25" s="179">
        <v>0</v>
      </c>
    </row>
    <row r="26" spans="1:11" ht="15.75" thickBot="1" x14ac:dyDescent="0.3">
      <c r="A26" s="437"/>
      <c r="B26" s="465"/>
      <c r="C26" s="466"/>
      <c r="D26" s="467"/>
      <c r="E26" s="540" t="s">
        <v>20</v>
      </c>
      <c r="F26" s="541"/>
      <c r="G26" s="133" t="s">
        <v>13</v>
      </c>
      <c r="H26" s="134">
        <v>200</v>
      </c>
      <c r="I26" s="133">
        <v>2.25</v>
      </c>
      <c r="J26" s="134">
        <v>0</v>
      </c>
      <c r="K26" s="179">
        <v>0</v>
      </c>
    </row>
    <row r="27" spans="1:11" x14ac:dyDescent="0.25">
      <c r="A27" s="435">
        <v>12</v>
      </c>
      <c r="B27" s="524" t="s">
        <v>61</v>
      </c>
      <c r="C27" s="525"/>
      <c r="D27" s="526"/>
      <c r="E27" s="528" t="s">
        <v>62</v>
      </c>
      <c r="F27" s="529"/>
      <c r="G27" s="532" t="s">
        <v>13</v>
      </c>
      <c r="H27" s="533">
        <v>5000</v>
      </c>
      <c r="I27" s="534">
        <v>0.09</v>
      </c>
      <c r="J27" s="533">
        <v>1</v>
      </c>
      <c r="K27" s="514">
        <f>H27+I27+J27</f>
        <v>5001.09</v>
      </c>
    </row>
    <row r="28" spans="1:11" ht="28.5" customHeight="1" thickBot="1" x14ac:dyDescent="0.3">
      <c r="A28" s="436"/>
      <c r="B28" s="462"/>
      <c r="C28" s="463"/>
      <c r="D28" s="464"/>
      <c r="E28" s="530"/>
      <c r="F28" s="531"/>
      <c r="G28" s="489"/>
      <c r="H28" s="495"/>
      <c r="I28" s="493"/>
      <c r="J28" s="495"/>
      <c r="K28" s="515"/>
    </row>
    <row r="29" spans="1:11" ht="17.25" thickBot="1" x14ac:dyDescent="0.3">
      <c r="A29" s="436"/>
      <c r="B29" s="462"/>
      <c r="C29" s="463"/>
      <c r="D29" s="464"/>
      <c r="E29" s="516" t="s">
        <v>21</v>
      </c>
      <c r="F29" s="517"/>
      <c r="G29" s="117" t="s">
        <v>114</v>
      </c>
      <c r="H29" s="118">
        <v>550</v>
      </c>
      <c r="I29" s="117">
        <v>2.1</v>
      </c>
      <c r="J29" s="118">
        <v>0</v>
      </c>
      <c r="K29" s="179">
        <v>0</v>
      </c>
    </row>
    <row r="30" spans="1:11" ht="17.25" thickBot="1" x14ac:dyDescent="0.3">
      <c r="A30" s="482"/>
      <c r="B30" s="502"/>
      <c r="C30" s="503"/>
      <c r="D30" s="527"/>
      <c r="E30" s="516" t="s">
        <v>22</v>
      </c>
      <c r="F30" s="517"/>
      <c r="G30" s="117" t="s">
        <v>114</v>
      </c>
      <c r="H30" s="118">
        <v>420</v>
      </c>
      <c r="I30" s="117">
        <v>1.1000000000000001</v>
      </c>
      <c r="J30" s="118">
        <v>0</v>
      </c>
      <c r="K30" s="180">
        <v>0</v>
      </c>
    </row>
    <row r="31" spans="1:11" ht="24.75" customHeight="1" thickBot="1" x14ac:dyDescent="0.3">
      <c r="A31" s="518">
        <v>13</v>
      </c>
      <c r="B31" s="520" t="s">
        <v>92</v>
      </c>
      <c r="C31" s="520"/>
      <c r="D31" s="520"/>
      <c r="E31" s="522" t="s">
        <v>93</v>
      </c>
      <c r="F31" s="523"/>
      <c r="G31" s="161" t="s">
        <v>12</v>
      </c>
      <c r="H31" s="193">
        <v>37</v>
      </c>
      <c r="I31" s="162">
        <v>16</v>
      </c>
      <c r="J31" s="193">
        <v>1</v>
      </c>
      <c r="K31" s="181">
        <f>H31*I31*J31</f>
        <v>592</v>
      </c>
    </row>
    <row r="32" spans="1:11" ht="28.5" customHeight="1" thickBot="1" x14ac:dyDescent="0.3">
      <c r="A32" s="519"/>
      <c r="B32" s="521"/>
      <c r="C32" s="521"/>
      <c r="D32" s="521"/>
      <c r="E32" s="522" t="s">
        <v>94</v>
      </c>
      <c r="F32" s="523"/>
      <c r="G32" s="161" t="s">
        <v>12</v>
      </c>
      <c r="H32" s="194">
        <v>1140</v>
      </c>
      <c r="I32" s="162">
        <v>1</v>
      </c>
      <c r="J32" s="194">
        <v>1</v>
      </c>
      <c r="K32" s="181">
        <f>H32*I32*J32</f>
        <v>1140</v>
      </c>
    </row>
    <row r="33" spans="1:11" ht="15.75" thickBot="1" x14ac:dyDescent="0.3">
      <c r="A33" s="510" t="s">
        <v>46</v>
      </c>
      <c r="B33" s="511"/>
      <c r="C33" s="511"/>
      <c r="D33" s="511"/>
      <c r="E33" s="511"/>
      <c r="F33" s="511"/>
      <c r="G33" s="511"/>
      <c r="H33" s="511"/>
      <c r="I33" s="511"/>
      <c r="J33" s="511"/>
      <c r="K33" s="512"/>
    </row>
    <row r="34" spans="1:11" ht="30" customHeight="1" thickBot="1" x14ac:dyDescent="0.3">
      <c r="A34" s="114">
        <v>14</v>
      </c>
      <c r="B34" s="485" t="s">
        <v>71</v>
      </c>
      <c r="C34" s="486"/>
      <c r="D34" s="486"/>
      <c r="E34" s="486"/>
      <c r="F34" s="487"/>
      <c r="G34" s="117" t="s">
        <v>13</v>
      </c>
      <c r="H34" s="136">
        <v>180</v>
      </c>
      <c r="I34" s="117">
        <v>10</v>
      </c>
      <c r="J34" s="118">
        <v>1</v>
      </c>
      <c r="K34" s="173">
        <f>H34*I34*J34</f>
        <v>1800</v>
      </c>
    </row>
    <row r="35" spans="1:11" ht="28.5" customHeight="1" thickBot="1" x14ac:dyDescent="0.3">
      <c r="A35" s="119">
        <v>15</v>
      </c>
      <c r="B35" s="454" t="s">
        <v>73</v>
      </c>
      <c r="C35" s="455"/>
      <c r="D35" s="455"/>
      <c r="E35" s="455"/>
      <c r="F35" s="456"/>
      <c r="G35" s="117" t="s">
        <v>13</v>
      </c>
      <c r="H35" s="136">
        <v>40</v>
      </c>
      <c r="I35" s="117">
        <v>13.5</v>
      </c>
      <c r="J35" s="118">
        <v>1</v>
      </c>
      <c r="K35" s="177">
        <f>H35*I35*J35</f>
        <v>540</v>
      </c>
    </row>
    <row r="36" spans="1:11" ht="27.75" customHeight="1" thickBot="1" x14ac:dyDescent="0.3">
      <c r="A36" s="114">
        <v>16</v>
      </c>
      <c r="B36" s="454" t="s">
        <v>76</v>
      </c>
      <c r="C36" s="455"/>
      <c r="D36" s="455"/>
      <c r="E36" s="455"/>
      <c r="F36" s="456"/>
      <c r="G36" s="117" t="s">
        <v>13</v>
      </c>
      <c r="H36" s="136">
        <v>25</v>
      </c>
      <c r="I36" s="117">
        <v>5</v>
      </c>
      <c r="J36" s="118">
        <v>1</v>
      </c>
      <c r="K36" s="177">
        <f>H36*I36*J36</f>
        <v>125</v>
      </c>
    </row>
    <row r="37" spans="1:11" ht="24.75" customHeight="1" thickBot="1" x14ac:dyDescent="0.3">
      <c r="A37" s="114">
        <v>17</v>
      </c>
      <c r="B37" s="454" t="s">
        <v>72</v>
      </c>
      <c r="C37" s="455"/>
      <c r="D37" s="455"/>
      <c r="E37" s="455"/>
      <c r="F37" s="456"/>
      <c r="G37" s="117" t="s">
        <v>13</v>
      </c>
      <c r="H37" s="136">
        <v>69</v>
      </c>
      <c r="I37" s="117">
        <v>5</v>
      </c>
      <c r="J37" s="118">
        <v>1</v>
      </c>
      <c r="K37" s="177">
        <f>H37*I37*J37</f>
        <v>345</v>
      </c>
    </row>
    <row r="38" spans="1:11" ht="28.5" customHeight="1" thickBot="1" x14ac:dyDescent="0.3">
      <c r="A38" s="119">
        <v>18</v>
      </c>
      <c r="B38" s="454" t="s">
        <v>77</v>
      </c>
      <c r="C38" s="455"/>
      <c r="D38" s="455"/>
      <c r="E38" s="455"/>
      <c r="F38" s="513"/>
      <c r="G38" s="137" t="s">
        <v>12</v>
      </c>
      <c r="H38" s="138">
        <v>1</v>
      </c>
      <c r="I38" s="137">
        <v>15</v>
      </c>
      <c r="J38" s="139">
        <v>1</v>
      </c>
      <c r="K38" s="182">
        <f>H38*I38*J38</f>
        <v>15</v>
      </c>
    </row>
    <row r="39" spans="1:11" ht="22.5" customHeight="1" thickBot="1" x14ac:dyDescent="0.3">
      <c r="A39" s="459" t="s">
        <v>47</v>
      </c>
      <c r="B39" s="460"/>
      <c r="C39" s="460"/>
      <c r="D39" s="460"/>
      <c r="E39" s="460"/>
      <c r="F39" s="460"/>
      <c r="G39" s="460"/>
      <c r="H39" s="460"/>
      <c r="I39" s="460"/>
      <c r="J39" s="460"/>
      <c r="K39" s="183"/>
    </row>
    <row r="40" spans="1:11" ht="24.75" customHeight="1" x14ac:dyDescent="0.25">
      <c r="A40" s="481">
        <v>19</v>
      </c>
      <c r="B40" s="462" t="s">
        <v>54</v>
      </c>
      <c r="C40" s="463"/>
      <c r="D40" s="501"/>
      <c r="E40" s="483" t="s">
        <v>23</v>
      </c>
      <c r="F40" s="469"/>
      <c r="G40" s="488" t="s">
        <v>13</v>
      </c>
      <c r="H40" s="490">
        <v>11</v>
      </c>
      <c r="I40" s="492">
        <v>10</v>
      </c>
      <c r="J40" s="494">
        <v>1</v>
      </c>
      <c r="K40" s="496">
        <f>H40*I40*J40</f>
        <v>110</v>
      </c>
    </row>
    <row r="41" spans="1:11" ht="15" customHeight="1" thickBot="1" x14ac:dyDescent="0.3">
      <c r="A41" s="436"/>
      <c r="B41" s="462"/>
      <c r="C41" s="463"/>
      <c r="D41" s="501"/>
      <c r="E41" s="485"/>
      <c r="F41" s="487"/>
      <c r="G41" s="489"/>
      <c r="H41" s="491"/>
      <c r="I41" s="493"/>
      <c r="J41" s="495"/>
      <c r="K41" s="497"/>
    </row>
    <row r="42" spans="1:11" ht="39.75" customHeight="1" thickBot="1" x14ac:dyDescent="0.3">
      <c r="A42" s="482"/>
      <c r="B42" s="502"/>
      <c r="C42" s="503"/>
      <c r="D42" s="504"/>
      <c r="E42" s="454" t="s">
        <v>24</v>
      </c>
      <c r="F42" s="456"/>
      <c r="G42" s="117" t="s">
        <v>13</v>
      </c>
      <c r="H42" s="136">
        <v>22</v>
      </c>
      <c r="I42" s="117">
        <v>9</v>
      </c>
      <c r="J42" s="118">
        <v>1</v>
      </c>
      <c r="K42" s="177">
        <f>H42*I42*J42</f>
        <v>198</v>
      </c>
    </row>
    <row r="43" spans="1:11" ht="27.75" customHeight="1" thickBot="1" x14ac:dyDescent="0.3">
      <c r="A43" s="140">
        <v>20</v>
      </c>
      <c r="B43" s="451" t="s">
        <v>52</v>
      </c>
      <c r="C43" s="452"/>
      <c r="D43" s="452"/>
      <c r="E43" s="452"/>
      <c r="F43" s="453"/>
      <c r="G43" s="117" t="s">
        <v>13</v>
      </c>
      <c r="H43" s="136">
        <v>5</v>
      </c>
      <c r="I43" s="117">
        <v>15</v>
      </c>
      <c r="J43" s="118">
        <v>1</v>
      </c>
      <c r="K43" s="177">
        <f>H43*I43*J43</f>
        <v>75</v>
      </c>
    </row>
    <row r="44" spans="1:11" ht="23.25" customHeight="1" x14ac:dyDescent="0.25">
      <c r="A44" s="481">
        <v>21</v>
      </c>
      <c r="B44" s="498" t="s">
        <v>51</v>
      </c>
      <c r="C44" s="499"/>
      <c r="D44" s="499"/>
      <c r="E44" s="500"/>
      <c r="F44" s="141" t="s">
        <v>116</v>
      </c>
      <c r="G44" s="488" t="s">
        <v>29</v>
      </c>
      <c r="H44" s="490">
        <v>1</v>
      </c>
      <c r="I44" s="492">
        <v>1625</v>
      </c>
      <c r="J44" s="494">
        <v>1</v>
      </c>
      <c r="K44" s="496">
        <f>H44*I44*J44</f>
        <v>1625</v>
      </c>
    </row>
    <row r="45" spans="1:11" ht="26.25" customHeight="1" x14ac:dyDescent="0.25">
      <c r="A45" s="436"/>
      <c r="B45" s="462"/>
      <c r="C45" s="463"/>
      <c r="D45" s="463"/>
      <c r="E45" s="501"/>
      <c r="F45" s="142" t="s">
        <v>25</v>
      </c>
      <c r="G45" s="505"/>
      <c r="H45" s="506"/>
      <c r="I45" s="507"/>
      <c r="J45" s="508"/>
      <c r="K45" s="509"/>
    </row>
    <row r="46" spans="1:11" ht="42.75" x14ac:dyDescent="0.25">
      <c r="A46" s="436"/>
      <c r="B46" s="462"/>
      <c r="C46" s="463"/>
      <c r="D46" s="463"/>
      <c r="E46" s="501"/>
      <c r="F46" s="142" t="s">
        <v>26</v>
      </c>
      <c r="G46" s="505"/>
      <c r="H46" s="506"/>
      <c r="I46" s="507"/>
      <c r="J46" s="508"/>
      <c r="K46" s="509"/>
    </row>
    <row r="47" spans="1:11" ht="99.75" x14ac:dyDescent="0.25">
      <c r="A47" s="436"/>
      <c r="B47" s="462"/>
      <c r="C47" s="463"/>
      <c r="D47" s="463"/>
      <c r="E47" s="501"/>
      <c r="F47" s="142" t="s">
        <v>27</v>
      </c>
      <c r="G47" s="505"/>
      <c r="H47" s="506"/>
      <c r="I47" s="507"/>
      <c r="J47" s="508"/>
      <c r="K47" s="509"/>
    </row>
    <row r="48" spans="1:11" ht="28.5" x14ac:dyDescent="0.25">
      <c r="A48" s="436"/>
      <c r="B48" s="462"/>
      <c r="C48" s="463"/>
      <c r="D48" s="463"/>
      <c r="E48" s="501"/>
      <c r="F48" s="142" t="s">
        <v>28</v>
      </c>
      <c r="G48" s="505"/>
      <c r="H48" s="506"/>
      <c r="I48" s="507"/>
      <c r="J48" s="508"/>
      <c r="K48" s="509"/>
    </row>
    <row r="49" spans="1:11" ht="15.75" thickBot="1" x14ac:dyDescent="0.3">
      <c r="A49" s="436"/>
      <c r="B49" s="462"/>
      <c r="C49" s="463"/>
      <c r="D49" s="463"/>
      <c r="E49" s="501"/>
      <c r="F49" s="143"/>
      <c r="G49" s="489"/>
      <c r="H49" s="491"/>
      <c r="I49" s="493"/>
      <c r="J49" s="495"/>
      <c r="K49" s="497"/>
    </row>
    <row r="50" spans="1:11" ht="57" x14ac:dyDescent="0.25">
      <c r="A50" s="436"/>
      <c r="B50" s="462"/>
      <c r="C50" s="463"/>
      <c r="D50" s="463"/>
      <c r="E50" s="501"/>
      <c r="F50" s="144" t="s">
        <v>87</v>
      </c>
      <c r="G50" s="488" t="s">
        <v>114</v>
      </c>
      <c r="H50" s="490">
        <v>289</v>
      </c>
      <c r="I50" s="492">
        <v>1.25</v>
      </c>
      <c r="J50" s="494">
        <v>1</v>
      </c>
      <c r="K50" s="496">
        <f>H50*I50*J50</f>
        <v>361.25</v>
      </c>
    </row>
    <row r="51" spans="1:11" ht="57.75" thickBot="1" x14ac:dyDescent="0.3">
      <c r="A51" s="145"/>
      <c r="B51" s="502"/>
      <c r="C51" s="503"/>
      <c r="D51" s="503"/>
      <c r="E51" s="504"/>
      <c r="F51" s="146" t="s">
        <v>30</v>
      </c>
      <c r="G51" s="489"/>
      <c r="H51" s="491"/>
      <c r="I51" s="493"/>
      <c r="J51" s="495"/>
      <c r="K51" s="497"/>
    </row>
    <row r="52" spans="1:11" ht="15.75" thickBot="1" x14ac:dyDescent="0.3">
      <c r="A52" s="459"/>
      <c r="B52" s="460"/>
      <c r="C52" s="460"/>
      <c r="D52" s="460"/>
      <c r="E52" s="460"/>
      <c r="F52" s="460"/>
      <c r="G52" s="460"/>
      <c r="H52" s="460"/>
      <c r="I52" s="460"/>
      <c r="J52" s="460"/>
      <c r="K52" s="183"/>
    </row>
    <row r="53" spans="1:11" x14ac:dyDescent="0.25">
      <c r="A53" s="481">
        <v>22</v>
      </c>
      <c r="B53" s="483" t="s">
        <v>50</v>
      </c>
      <c r="C53" s="484"/>
      <c r="D53" s="484"/>
      <c r="E53" s="484"/>
      <c r="F53" s="469"/>
      <c r="G53" s="147"/>
      <c r="H53" s="147"/>
      <c r="I53" s="148"/>
      <c r="J53" s="149"/>
      <c r="K53" s="184"/>
    </row>
    <row r="54" spans="1:11" x14ac:dyDescent="0.25">
      <c r="A54" s="436"/>
      <c r="B54" s="483" t="s">
        <v>81</v>
      </c>
      <c r="C54" s="484"/>
      <c r="D54" s="484"/>
      <c r="E54" s="484"/>
      <c r="F54" s="469"/>
      <c r="G54" s="147" t="s">
        <v>13</v>
      </c>
      <c r="H54" s="148">
        <v>2</v>
      </c>
      <c r="I54" s="148">
        <v>85</v>
      </c>
      <c r="J54" s="149">
        <v>1</v>
      </c>
      <c r="K54" s="184">
        <f>H54*I54*J54</f>
        <v>170</v>
      </c>
    </row>
    <row r="55" spans="1:11" ht="15.75" thickBot="1" x14ac:dyDescent="0.3">
      <c r="A55" s="436"/>
      <c r="B55" s="485" t="s">
        <v>80</v>
      </c>
      <c r="C55" s="486"/>
      <c r="D55" s="486"/>
      <c r="E55" s="486"/>
      <c r="F55" s="487"/>
      <c r="G55" s="117" t="s">
        <v>13</v>
      </c>
      <c r="H55" s="136">
        <v>2</v>
      </c>
      <c r="I55" s="136">
        <v>135</v>
      </c>
      <c r="J55" s="118">
        <v>1</v>
      </c>
      <c r="K55" s="173">
        <f>H55*I55*J55</f>
        <v>270</v>
      </c>
    </row>
    <row r="56" spans="1:11" ht="26.25" customHeight="1" thickBot="1" x14ac:dyDescent="0.3">
      <c r="A56" s="436"/>
      <c r="B56" s="454" t="s">
        <v>85</v>
      </c>
      <c r="C56" s="455"/>
      <c r="D56" s="455"/>
      <c r="E56" s="455"/>
      <c r="F56" s="456"/>
      <c r="G56" s="117" t="s">
        <v>13</v>
      </c>
      <c r="H56" s="136">
        <v>1</v>
      </c>
      <c r="I56" s="136">
        <v>85</v>
      </c>
      <c r="J56" s="118">
        <v>1</v>
      </c>
      <c r="K56" s="173">
        <f>H56*I56*J56</f>
        <v>85</v>
      </c>
    </row>
    <row r="57" spans="1:11" ht="18.75" customHeight="1" thickBot="1" x14ac:dyDescent="0.3">
      <c r="A57" s="482"/>
      <c r="B57" s="454" t="s">
        <v>79</v>
      </c>
      <c r="C57" s="455"/>
      <c r="D57" s="455"/>
      <c r="E57" s="455"/>
      <c r="F57" s="456"/>
      <c r="G57" s="117" t="s">
        <v>13</v>
      </c>
      <c r="H57" s="136">
        <v>1</v>
      </c>
      <c r="I57" s="136">
        <v>85</v>
      </c>
      <c r="J57" s="118">
        <v>1</v>
      </c>
      <c r="K57" s="177">
        <f>H57*I57*J57</f>
        <v>85</v>
      </c>
    </row>
    <row r="58" spans="1:11" ht="21.75" customHeight="1" thickBot="1" x14ac:dyDescent="0.3">
      <c r="A58" s="459" t="s">
        <v>48</v>
      </c>
      <c r="B58" s="460"/>
      <c r="C58" s="460"/>
      <c r="D58" s="460"/>
      <c r="E58" s="460"/>
      <c r="F58" s="460"/>
      <c r="G58" s="460"/>
      <c r="H58" s="460"/>
      <c r="I58" s="460"/>
      <c r="J58" s="460"/>
      <c r="K58" s="183"/>
    </row>
    <row r="59" spans="1:11" ht="24" customHeight="1" thickBot="1" x14ac:dyDescent="0.3">
      <c r="A59" s="163">
        <v>23</v>
      </c>
      <c r="B59" s="473" t="s">
        <v>31</v>
      </c>
      <c r="C59" s="474"/>
      <c r="D59" s="474"/>
      <c r="E59" s="474"/>
      <c r="F59" s="475"/>
      <c r="G59" s="164" t="s">
        <v>95</v>
      </c>
      <c r="H59" s="165">
        <v>2250</v>
      </c>
      <c r="I59" s="166">
        <v>6.75</v>
      </c>
      <c r="J59" s="165">
        <v>0</v>
      </c>
      <c r="K59" s="185">
        <f>H59*I59*J59</f>
        <v>0</v>
      </c>
    </row>
    <row r="60" spans="1:11" ht="29.25" customHeight="1" thickBot="1" x14ac:dyDescent="0.3">
      <c r="A60" s="126">
        <v>24</v>
      </c>
      <c r="B60" s="476" t="s">
        <v>40</v>
      </c>
      <c r="C60" s="477"/>
      <c r="D60" s="477"/>
      <c r="E60" s="477"/>
      <c r="F60" s="478"/>
      <c r="G60" s="127" t="s">
        <v>114</v>
      </c>
      <c r="H60" s="128">
        <v>17500</v>
      </c>
      <c r="I60" s="150">
        <v>3</v>
      </c>
      <c r="J60" s="128">
        <v>0</v>
      </c>
      <c r="K60" s="186">
        <f>H60*I60*J60</f>
        <v>0</v>
      </c>
    </row>
    <row r="61" spans="1:11" ht="24.75" customHeight="1" thickBot="1" x14ac:dyDescent="0.3">
      <c r="A61" s="114">
        <v>25</v>
      </c>
      <c r="B61" s="454" t="s">
        <v>63</v>
      </c>
      <c r="C61" s="455"/>
      <c r="D61" s="455"/>
      <c r="E61" s="455"/>
      <c r="F61" s="456"/>
      <c r="G61" s="117" t="s">
        <v>32</v>
      </c>
      <c r="H61" s="136">
        <v>400</v>
      </c>
      <c r="I61" s="136">
        <v>0.5</v>
      </c>
      <c r="J61" s="118">
        <v>1</v>
      </c>
      <c r="K61" s="177">
        <f>H61*I61*J61</f>
        <v>200</v>
      </c>
    </row>
    <row r="62" spans="1:11" ht="22.5" customHeight="1" thickBot="1" x14ac:dyDescent="0.3">
      <c r="A62" s="479" t="s">
        <v>78</v>
      </c>
      <c r="B62" s="480"/>
      <c r="C62" s="480"/>
      <c r="D62" s="480"/>
      <c r="E62" s="480"/>
      <c r="F62" s="480"/>
      <c r="G62" s="480"/>
      <c r="H62" s="480"/>
      <c r="I62" s="480"/>
      <c r="J62" s="480"/>
      <c r="K62" s="187"/>
    </row>
    <row r="63" spans="1:11" ht="54" customHeight="1" thickBot="1" x14ac:dyDescent="0.3">
      <c r="A63" s="119">
        <v>26</v>
      </c>
      <c r="B63" s="454" t="s">
        <v>33</v>
      </c>
      <c r="C63" s="455"/>
      <c r="D63" s="455"/>
      <c r="E63" s="455"/>
      <c r="F63" s="456"/>
      <c r="G63" s="120" t="s">
        <v>34</v>
      </c>
      <c r="H63" s="151">
        <v>60</v>
      </c>
      <c r="I63" s="151">
        <v>38.5</v>
      </c>
      <c r="J63" s="121">
        <v>1</v>
      </c>
      <c r="K63" s="177">
        <f>H63*I63*J63</f>
        <v>2310</v>
      </c>
    </row>
    <row r="64" spans="1:11" ht="29.25" customHeight="1" thickBot="1" x14ac:dyDescent="0.3">
      <c r="A64" s="114">
        <v>27</v>
      </c>
      <c r="B64" s="451" t="s">
        <v>64</v>
      </c>
      <c r="C64" s="452"/>
      <c r="D64" s="452"/>
      <c r="E64" s="452"/>
      <c r="F64" s="453"/>
      <c r="G64" s="117" t="s">
        <v>34</v>
      </c>
      <c r="H64" s="136">
        <v>10</v>
      </c>
      <c r="I64" s="136">
        <v>232.5</v>
      </c>
      <c r="J64" s="118">
        <v>1</v>
      </c>
      <c r="K64" s="177">
        <f>H64*I64*J64</f>
        <v>2325</v>
      </c>
    </row>
    <row r="65" spans="1:11" ht="39.75" customHeight="1" thickBot="1" x14ac:dyDescent="0.3">
      <c r="A65" s="114">
        <v>28</v>
      </c>
      <c r="B65" s="454" t="s">
        <v>55</v>
      </c>
      <c r="C65" s="455"/>
      <c r="D65" s="455"/>
      <c r="E65" s="455"/>
      <c r="F65" s="456"/>
      <c r="G65" s="147" t="s">
        <v>13</v>
      </c>
      <c r="H65" s="136">
        <v>99</v>
      </c>
      <c r="I65" s="148">
        <v>0.75</v>
      </c>
      <c r="J65" s="152">
        <v>1</v>
      </c>
      <c r="K65" s="177">
        <f>H65*I65*J65</f>
        <v>74.25</v>
      </c>
    </row>
    <row r="66" spans="1:11" ht="31.5" customHeight="1" thickBot="1" x14ac:dyDescent="0.3">
      <c r="A66" s="188" t="s">
        <v>96</v>
      </c>
      <c r="B66" s="457" t="s">
        <v>97</v>
      </c>
      <c r="C66" s="458"/>
      <c r="D66" s="458"/>
      <c r="E66" s="458"/>
      <c r="F66" s="458"/>
      <c r="G66" s="167" t="s">
        <v>86</v>
      </c>
      <c r="H66" s="162">
        <v>1800</v>
      </c>
      <c r="I66" s="167">
        <v>2.5</v>
      </c>
      <c r="J66" s="168">
        <v>1</v>
      </c>
      <c r="K66" s="189">
        <f>H66*I66*J66</f>
        <v>4500</v>
      </c>
    </row>
    <row r="67" spans="1:11" ht="29.25" customHeight="1" thickBot="1" x14ac:dyDescent="0.3">
      <c r="A67" s="459" t="s">
        <v>49</v>
      </c>
      <c r="B67" s="460"/>
      <c r="C67" s="460"/>
      <c r="D67" s="460"/>
      <c r="E67" s="460"/>
      <c r="F67" s="460"/>
      <c r="G67" s="461"/>
      <c r="H67" s="460"/>
      <c r="I67" s="461"/>
      <c r="J67" s="461"/>
      <c r="K67" s="190"/>
    </row>
    <row r="68" spans="1:11" ht="15.75" thickBot="1" x14ac:dyDescent="0.3">
      <c r="A68" s="436">
        <v>29</v>
      </c>
      <c r="B68" s="462" t="s">
        <v>56</v>
      </c>
      <c r="C68" s="463"/>
      <c r="D68" s="464"/>
      <c r="E68" s="468" t="s">
        <v>59</v>
      </c>
      <c r="F68" s="469"/>
      <c r="G68" s="133" t="s">
        <v>13</v>
      </c>
      <c r="H68" s="153">
        <v>1</v>
      </c>
      <c r="I68" s="154">
        <v>875</v>
      </c>
      <c r="J68" s="134">
        <v>4</v>
      </c>
      <c r="K68" s="191">
        <v>0</v>
      </c>
    </row>
    <row r="69" spans="1:11" ht="15.75" thickBot="1" x14ac:dyDescent="0.3">
      <c r="A69" s="436"/>
      <c r="B69" s="462"/>
      <c r="C69" s="463"/>
      <c r="D69" s="463"/>
      <c r="E69" s="451" t="s">
        <v>65</v>
      </c>
      <c r="F69" s="470"/>
      <c r="G69" s="133" t="s">
        <v>13</v>
      </c>
      <c r="H69" s="153">
        <v>1</v>
      </c>
      <c r="I69" s="154">
        <v>1250</v>
      </c>
      <c r="J69" s="134">
        <v>3</v>
      </c>
      <c r="K69" s="191">
        <v>0</v>
      </c>
    </row>
    <row r="70" spans="1:11" ht="15.75" thickBot="1" x14ac:dyDescent="0.3">
      <c r="A70" s="437"/>
      <c r="B70" s="465"/>
      <c r="C70" s="466"/>
      <c r="D70" s="467"/>
      <c r="E70" s="471" t="s">
        <v>66</v>
      </c>
      <c r="F70" s="472"/>
      <c r="G70" s="133" t="s">
        <v>13</v>
      </c>
      <c r="H70" s="153">
        <v>1</v>
      </c>
      <c r="I70" s="154">
        <v>750</v>
      </c>
      <c r="J70" s="134">
        <v>3</v>
      </c>
      <c r="K70" s="179">
        <v>0</v>
      </c>
    </row>
    <row r="71" spans="1:11" ht="28.5" customHeight="1" thickBot="1" x14ac:dyDescent="0.3">
      <c r="A71" s="435">
        <v>30</v>
      </c>
      <c r="B71" s="438" t="s">
        <v>35</v>
      </c>
      <c r="C71" s="439"/>
      <c r="D71" s="440"/>
      <c r="E71" s="447" t="s">
        <v>41</v>
      </c>
      <c r="F71" s="448"/>
      <c r="G71" s="133" t="s">
        <v>13</v>
      </c>
      <c r="H71" s="153">
        <v>1</v>
      </c>
      <c r="I71" s="154">
        <v>1500</v>
      </c>
      <c r="J71" s="134">
        <v>1</v>
      </c>
      <c r="K71" s="179">
        <v>0</v>
      </c>
    </row>
    <row r="72" spans="1:11" ht="15.75" thickBot="1" x14ac:dyDescent="0.3">
      <c r="A72" s="436"/>
      <c r="B72" s="441"/>
      <c r="C72" s="442"/>
      <c r="D72" s="443"/>
      <c r="E72" s="447" t="s">
        <v>42</v>
      </c>
      <c r="F72" s="448"/>
      <c r="G72" s="133" t="s">
        <v>29</v>
      </c>
      <c r="H72" s="153">
        <v>1</v>
      </c>
      <c r="I72" s="154">
        <v>2000</v>
      </c>
      <c r="J72" s="134">
        <v>1</v>
      </c>
      <c r="K72" s="179">
        <v>0</v>
      </c>
    </row>
    <row r="73" spans="1:11" ht="24.75" customHeight="1" thickBot="1" x14ac:dyDescent="0.3">
      <c r="A73" s="437"/>
      <c r="B73" s="444"/>
      <c r="C73" s="445"/>
      <c r="D73" s="446"/>
      <c r="E73" s="447" t="s">
        <v>43</v>
      </c>
      <c r="F73" s="448"/>
      <c r="G73" s="133" t="s">
        <v>12</v>
      </c>
      <c r="H73" s="153">
        <v>1</v>
      </c>
      <c r="I73" s="154">
        <v>2125</v>
      </c>
      <c r="J73" s="134">
        <v>1</v>
      </c>
      <c r="K73" s="179">
        <v>0</v>
      </c>
    </row>
    <row r="74" spans="1:11" ht="16.5" thickTop="1" thickBot="1" x14ac:dyDescent="0.3">
      <c r="A74" s="449" t="s">
        <v>67</v>
      </c>
      <c r="B74" s="450"/>
      <c r="C74" s="450"/>
      <c r="D74" s="450"/>
      <c r="E74" s="450"/>
      <c r="F74" s="450"/>
      <c r="G74" s="450"/>
      <c r="H74" s="450"/>
      <c r="I74" s="450"/>
      <c r="J74" s="450"/>
      <c r="K74" s="192">
        <f>K5+K13+K16+K31+K32+K34+K35+K36+K37+K38+K40+K42+K43+K44+K50+K54+K55+K56+K57+K60+K61+K63+K64+K65+K66+K27</f>
        <v>47298.59</v>
      </c>
    </row>
    <row r="75" spans="1:11" ht="15.75" x14ac:dyDescent="0.3">
      <c r="A75" s="155"/>
      <c r="B75" s="156"/>
      <c r="C75" s="156"/>
      <c r="D75" s="434"/>
      <c r="E75" s="434"/>
      <c r="F75" s="434"/>
      <c r="G75" s="155"/>
      <c r="H75" s="155"/>
      <c r="I75" s="155"/>
      <c r="J75" s="157" t="s">
        <v>111</v>
      </c>
      <c r="K75" s="158">
        <f>K74*8%</f>
        <v>3783.8871999999997</v>
      </c>
    </row>
    <row r="76" spans="1:11" ht="16.5" x14ac:dyDescent="0.3">
      <c r="A76" s="169"/>
      <c r="B76" s="169"/>
      <c r="C76" s="169"/>
      <c r="D76" s="169"/>
      <c r="E76" s="169"/>
      <c r="F76" s="169"/>
      <c r="G76" s="169"/>
      <c r="H76" s="169"/>
      <c r="I76" s="169"/>
      <c r="J76" s="169" t="s">
        <v>74</v>
      </c>
      <c r="K76" s="170">
        <f>'Aneks nr 6'!K74+'Aneks nr 6'!K75</f>
        <v>51082.477199999994</v>
      </c>
    </row>
  </sheetData>
  <mergeCells count="115">
    <mergeCell ref="A1:K1"/>
    <mergeCell ref="A2:A3"/>
    <mergeCell ref="B2:F3"/>
    <mergeCell ref="G2:G3"/>
    <mergeCell ref="H2:H3"/>
    <mergeCell ref="J2:J3"/>
    <mergeCell ref="A4:K4"/>
    <mergeCell ref="B5:F5"/>
    <mergeCell ref="K6:K7"/>
    <mergeCell ref="A6:A7"/>
    <mergeCell ref="B6:F7"/>
    <mergeCell ref="G6:G7"/>
    <mergeCell ref="H6:H7"/>
    <mergeCell ref="I6:I7"/>
    <mergeCell ref="J6:J7"/>
    <mergeCell ref="B8:F8"/>
    <mergeCell ref="B9:F9"/>
    <mergeCell ref="A10:K11"/>
    <mergeCell ref="B12:F12"/>
    <mergeCell ref="A13:A14"/>
    <mergeCell ref="B13:F14"/>
    <mergeCell ref="G13:G14"/>
    <mergeCell ref="H13:H14"/>
    <mergeCell ref="I13:I14"/>
    <mergeCell ref="J13:J14"/>
    <mergeCell ref="K13:K14"/>
    <mergeCell ref="B15:F15"/>
    <mergeCell ref="B16:F16"/>
    <mergeCell ref="A17:A21"/>
    <mergeCell ref="B17:D21"/>
    <mergeCell ref="E17:F17"/>
    <mergeCell ref="E18:F18"/>
    <mergeCell ref="E19:F19"/>
    <mergeCell ref="E20:F20"/>
    <mergeCell ref="E21:F21"/>
    <mergeCell ref="B22:D22"/>
    <mergeCell ref="E22:F22"/>
    <mergeCell ref="A23:A26"/>
    <mergeCell ref="B23:D26"/>
    <mergeCell ref="E23:F23"/>
    <mergeCell ref="E24:F24"/>
    <mergeCell ref="E25:F25"/>
    <mergeCell ref="E26:F26"/>
    <mergeCell ref="J27:J28"/>
    <mergeCell ref="K27:K28"/>
    <mergeCell ref="E29:F29"/>
    <mergeCell ref="E30:F30"/>
    <mergeCell ref="A31:A32"/>
    <mergeCell ref="B31:D32"/>
    <mergeCell ref="E31:F31"/>
    <mergeCell ref="E32:F32"/>
    <mergeCell ref="A27:A30"/>
    <mergeCell ref="B27:D30"/>
    <mergeCell ref="E27:F28"/>
    <mergeCell ref="G27:G28"/>
    <mergeCell ref="H27:H28"/>
    <mergeCell ref="I27:I28"/>
    <mergeCell ref="A39:J39"/>
    <mergeCell ref="A40:A42"/>
    <mergeCell ref="B40:D42"/>
    <mergeCell ref="E40:F41"/>
    <mergeCell ref="G40:G41"/>
    <mergeCell ref="H40:H41"/>
    <mergeCell ref="I40:I41"/>
    <mergeCell ref="J40:J41"/>
    <mergeCell ref="A33:K33"/>
    <mergeCell ref="B34:F34"/>
    <mergeCell ref="B35:F35"/>
    <mergeCell ref="B36:F36"/>
    <mergeCell ref="B37:F37"/>
    <mergeCell ref="B38:F38"/>
    <mergeCell ref="G50:G51"/>
    <mergeCell ref="H50:H51"/>
    <mergeCell ref="I50:I51"/>
    <mergeCell ref="J50:J51"/>
    <mergeCell ref="K50:K51"/>
    <mergeCell ref="A52:J52"/>
    <mergeCell ref="K40:K41"/>
    <mergeCell ref="E42:F42"/>
    <mergeCell ref="B43:F43"/>
    <mergeCell ref="A44:A50"/>
    <mergeCell ref="B44:E51"/>
    <mergeCell ref="G44:G49"/>
    <mergeCell ref="H44:H49"/>
    <mergeCell ref="I44:I49"/>
    <mergeCell ref="J44:J49"/>
    <mergeCell ref="K44:K49"/>
    <mergeCell ref="A58:J58"/>
    <mergeCell ref="B59:F59"/>
    <mergeCell ref="B60:F60"/>
    <mergeCell ref="B61:F61"/>
    <mergeCell ref="A62:J62"/>
    <mergeCell ref="B63:F63"/>
    <mergeCell ref="A53:A57"/>
    <mergeCell ref="B53:F53"/>
    <mergeCell ref="B54:F54"/>
    <mergeCell ref="B55:F55"/>
    <mergeCell ref="B56:F56"/>
    <mergeCell ref="B57:F57"/>
    <mergeCell ref="D75:F75"/>
    <mergeCell ref="A71:A73"/>
    <mergeCell ref="B71:D73"/>
    <mergeCell ref="E71:F71"/>
    <mergeCell ref="E72:F72"/>
    <mergeCell ref="E73:F73"/>
    <mergeCell ref="A74:J74"/>
    <mergeCell ref="B64:F64"/>
    <mergeCell ref="B65:F65"/>
    <mergeCell ref="B66:F66"/>
    <mergeCell ref="A67:J67"/>
    <mergeCell ref="A68:A70"/>
    <mergeCell ref="B68:D70"/>
    <mergeCell ref="E68:F68"/>
    <mergeCell ref="E69:F69"/>
    <mergeCell ref="E70:F70"/>
  </mergeCells>
  <pageMargins left="0.7" right="0.7" top="0.75" bottom="0.75" header="0.3" footer="0.3"/>
  <pageSetup paperSize="9" scale="88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topLeftCell="A32" zoomScaleNormal="100" workbookViewId="0">
      <selection activeCell="L40" sqref="L40"/>
    </sheetView>
  </sheetViews>
  <sheetFormatPr defaultRowHeight="15" x14ac:dyDescent="0.25"/>
  <cols>
    <col min="1" max="1" width="4.140625" customWidth="1"/>
    <col min="4" max="4" width="6.42578125" customWidth="1"/>
    <col min="5" max="5" width="1.42578125" customWidth="1"/>
    <col min="6" max="6" width="21.28515625" customWidth="1"/>
    <col min="7" max="7" width="5.5703125" customWidth="1"/>
    <col min="8" max="8" width="7.140625" customWidth="1"/>
    <col min="10" max="10" width="12.85546875" customWidth="1"/>
    <col min="11" max="11" width="15.42578125" customWidth="1"/>
    <col min="12" max="12" width="6.42578125" customWidth="1"/>
    <col min="14" max="14" width="4.28515625" customWidth="1"/>
    <col min="15" max="15" width="8.140625" customWidth="1"/>
    <col min="16" max="16" width="3.5703125" customWidth="1"/>
    <col min="17" max="17" width="2.28515625" customWidth="1"/>
  </cols>
  <sheetData>
    <row r="1" spans="1:14" ht="31.5" customHeight="1" thickBot="1" x14ac:dyDescent="0.35">
      <c r="A1" s="675" t="s">
        <v>141</v>
      </c>
      <c r="B1" s="676"/>
      <c r="C1" s="676"/>
      <c r="D1" s="676"/>
      <c r="E1" s="676"/>
      <c r="F1" s="676"/>
      <c r="G1" s="676"/>
      <c r="H1" s="676"/>
      <c r="I1" s="676"/>
      <c r="J1" s="677"/>
      <c r="M1" s="28"/>
      <c r="N1" s="28"/>
    </row>
    <row r="2" spans="1:14" ht="40.5" x14ac:dyDescent="0.3">
      <c r="A2" s="647" t="s">
        <v>0</v>
      </c>
      <c r="B2" s="649" t="s">
        <v>1</v>
      </c>
      <c r="C2" s="650"/>
      <c r="D2" s="650"/>
      <c r="E2" s="650"/>
      <c r="F2" s="651"/>
      <c r="G2" s="655" t="s">
        <v>2</v>
      </c>
      <c r="H2" s="647" t="s">
        <v>3</v>
      </c>
      <c r="I2" s="205" t="s">
        <v>4</v>
      </c>
      <c r="J2" s="206" t="s">
        <v>7</v>
      </c>
      <c r="M2" s="28"/>
      <c r="N2" s="28"/>
    </row>
    <row r="3" spans="1:14" ht="15.75" thickBot="1" x14ac:dyDescent="0.3">
      <c r="A3" s="648"/>
      <c r="B3" s="652"/>
      <c r="C3" s="653"/>
      <c r="D3" s="653"/>
      <c r="E3" s="653"/>
      <c r="F3" s="654"/>
      <c r="G3" s="656"/>
      <c r="H3" s="648"/>
      <c r="I3" s="207" t="s">
        <v>5</v>
      </c>
      <c r="J3" s="208" t="s">
        <v>5</v>
      </c>
    </row>
    <row r="4" spans="1:14" ht="23.25" customHeight="1" thickBot="1" x14ac:dyDescent="0.3">
      <c r="A4" s="614" t="s">
        <v>136</v>
      </c>
      <c r="B4" s="615"/>
      <c r="C4" s="615"/>
      <c r="D4" s="615"/>
      <c r="E4" s="615"/>
      <c r="F4" s="615"/>
      <c r="G4" s="615"/>
      <c r="H4" s="615"/>
      <c r="I4" s="615"/>
      <c r="J4" s="616"/>
    </row>
    <row r="5" spans="1:14" ht="31.5" customHeight="1" thickBot="1" x14ac:dyDescent="0.3">
      <c r="A5" s="243">
        <v>1</v>
      </c>
      <c r="B5" s="641" t="s">
        <v>140</v>
      </c>
      <c r="C5" s="642"/>
      <c r="D5" s="642"/>
      <c r="E5" s="642"/>
      <c r="F5" s="657"/>
      <c r="G5" s="209" t="s">
        <v>113</v>
      </c>
      <c r="H5" s="210">
        <v>115000</v>
      </c>
      <c r="I5" s="220"/>
      <c r="J5" s="235">
        <f>H5*I5</f>
        <v>0</v>
      </c>
      <c r="K5" s="227"/>
      <c r="L5" s="227"/>
      <c r="M5" s="227"/>
      <c r="N5" s="227"/>
    </row>
    <row r="6" spans="1:14" x14ac:dyDescent="0.25">
      <c r="A6" s="634">
        <v>2</v>
      </c>
      <c r="B6" s="659" t="s">
        <v>36</v>
      </c>
      <c r="C6" s="660"/>
      <c r="D6" s="660"/>
      <c r="E6" s="660"/>
      <c r="F6" s="661"/>
      <c r="G6" s="665" t="s">
        <v>114</v>
      </c>
      <c r="H6" s="667">
        <v>20</v>
      </c>
      <c r="I6" s="669"/>
      <c r="J6" s="670">
        <f>H6*I6</f>
        <v>0</v>
      </c>
    </row>
    <row r="7" spans="1:14" ht="18.75" customHeight="1" thickBot="1" x14ac:dyDescent="0.3">
      <c r="A7" s="658"/>
      <c r="B7" s="662"/>
      <c r="C7" s="663"/>
      <c r="D7" s="663"/>
      <c r="E7" s="663"/>
      <c r="F7" s="664"/>
      <c r="G7" s="666"/>
      <c r="H7" s="668"/>
      <c r="I7" s="668"/>
      <c r="J7" s="671"/>
    </row>
    <row r="8" spans="1:14" ht="30.75" customHeight="1" thickBot="1" x14ac:dyDescent="0.3">
      <c r="A8" s="243">
        <v>3</v>
      </c>
      <c r="B8" s="625" t="s">
        <v>128</v>
      </c>
      <c r="C8" s="626"/>
      <c r="D8" s="626"/>
      <c r="E8" s="626"/>
      <c r="F8" s="627"/>
      <c r="G8" s="239" t="s">
        <v>13</v>
      </c>
      <c r="H8" s="211">
        <v>20</v>
      </c>
      <c r="I8" s="223"/>
      <c r="J8" s="212">
        <f>H8*I8</f>
        <v>0</v>
      </c>
    </row>
    <row r="9" spans="1:14" ht="29.25" customHeight="1" thickBot="1" x14ac:dyDescent="0.3">
      <c r="A9" s="244">
        <v>4</v>
      </c>
      <c r="B9" s="659" t="s">
        <v>129</v>
      </c>
      <c r="C9" s="660"/>
      <c r="D9" s="660"/>
      <c r="E9" s="660"/>
      <c r="F9" s="661"/>
      <c r="G9" s="132" t="s">
        <v>13</v>
      </c>
      <c r="H9" s="131">
        <v>25</v>
      </c>
      <c r="J9" s="212">
        <f>H9*I8</f>
        <v>0</v>
      </c>
    </row>
    <row r="10" spans="1:14" ht="27" customHeight="1" thickBot="1" x14ac:dyDescent="0.3">
      <c r="A10" s="244">
        <v>5</v>
      </c>
      <c r="B10" s="659" t="s">
        <v>126</v>
      </c>
      <c r="C10" s="660"/>
      <c r="D10" s="660"/>
      <c r="E10" s="660"/>
      <c r="F10" s="672"/>
      <c r="G10" s="233" t="s">
        <v>86</v>
      </c>
      <c r="H10" s="218">
        <v>1000</v>
      </c>
      <c r="I10" s="257"/>
      <c r="J10" s="234">
        <f>H10*I10</f>
        <v>0</v>
      </c>
    </row>
    <row r="11" spans="1:14" ht="20.25" customHeight="1" thickBot="1" x14ac:dyDescent="0.3">
      <c r="A11" s="673">
        <v>6</v>
      </c>
      <c r="B11" s="628" t="s">
        <v>144</v>
      </c>
      <c r="C11" s="629"/>
      <c r="D11" s="629"/>
      <c r="E11" s="630"/>
      <c r="F11" s="245" t="s">
        <v>124</v>
      </c>
      <c r="G11" s="213" t="s">
        <v>13</v>
      </c>
      <c r="H11" s="210">
        <v>50</v>
      </c>
      <c r="I11" s="221"/>
      <c r="J11" s="247">
        <f>H11*I11</f>
        <v>0</v>
      </c>
    </row>
    <row r="12" spans="1:14" ht="20.25" customHeight="1" thickBot="1" x14ac:dyDescent="0.3">
      <c r="A12" s="674"/>
      <c r="B12" s="631"/>
      <c r="C12" s="632"/>
      <c r="D12" s="632"/>
      <c r="E12" s="633"/>
      <c r="F12" s="246" t="s">
        <v>125</v>
      </c>
      <c r="G12" s="215" t="s">
        <v>13</v>
      </c>
      <c r="H12" s="241">
        <v>1140</v>
      </c>
      <c r="I12" s="236"/>
      <c r="J12" s="242">
        <f>H12*I12</f>
        <v>0</v>
      </c>
    </row>
    <row r="13" spans="1:14" ht="20.25" customHeight="1" thickBot="1" x14ac:dyDescent="0.3">
      <c r="A13" s="643" t="s">
        <v>46</v>
      </c>
      <c r="B13" s="644"/>
      <c r="C13" s="644"/>
      <c r="D13" s="644"/>
      <c r="E13" s="644"/>
      <c r="F13" s="644"/>
      <c r="G13" s="644"/>
      <c r="H13" s="644"/>
      <c r="I13" s="644"/>
      <c r="J13" s="688"/>
    </row>
    <row r="14" spans="1:14" ht="29.25" customHeight="1" thickBot="1" x14ac:dyDescent="0.3">
      <c r="A14" s="244">
        <v>7</v>
      </c>
      <c r="B14" s="617" t="s">
        <v>137</v>
      </c>
      <c r="C14" s="618"/>
      <c r="D14" s="618"/>
      <c r="E14" s="618"/>
      <c r="F14" s="687"/>
      <c r="G14" s="239" t="s">
        <v>13</v>
      </c>
      <c r="H14" s="220">
        <v>250</v>
      </c>
      <c r="I14" s="220"/>
      <c r="J14" s="238">
        <f>H14*I14</f>
        <v>0</v>
      </c>
    </row>
    <row r="15" spans="1:14" ht="42" customHeight="1" thickBot="1" x14ac:dyDescent="0.35">
      <c r="A15" s="248">
        <v>8</v>
      </c>
      <c r="B15" s="617" t="s">
        <v>138</v>
      </c>
      <c r="C15" s="618"/>
      <c r="D15" s="618"/>
      <c r="E15" s="618"/>
      <c r="F15" s="619"/>
      <c r="G15" s="239" t="s">
        <v>13</v>
      </c>
      <c r="H15" s="220">
        <v>40</v>
      </c>
      <c r="I15" s="220"/>
      <c r="J15" s="217">
        <f>H15*I15</f>
        <v>0</v>
      </c>
    </row>
    <row r="16" spans="1:14" ht="27.75" customHeight="1" thickBot="1" x14ac:dyDescent="0.3">
      <c r="A16" s="248">
        <v>9</v>
      </c>
      <c r="B16" s="617" t="s">
        <v>76</v>
      </c>
      <c r="C16" s="618"/>
      <c r="D16" s="618"/>
      <c r="E16" s="618"/>
      <c r="F16" s="619"/>
      <c r="G16" s="239" t="s">
        <v>13</v>
      </c>
      <c r="H16" s="220">
        <v>25</v>
      </c>
      <c r="I16" s="220"/>
      <c r="J16" s="235">
        <f>H16*I16</f>
        <v>0</v>
      </c>
      <c r="K16" s="227"/>
      <c r="L16" s="227"/>
      <c r="M16" s="227"/>
    </row>
    <row r="17" spans="1:14" ht="23.25" customHeight="1" thickBot="1" x14ac:dyDescent="0.3">
      <c r="A17" s="248">
        <v>10</v>
      </c>
      <c r="B17" s="617" t="s">
        <v>72</v>
      </c>
      <c r="C17" s="618"/>
      <c r="D17" s="618"/>
      <c r="E17" s="618"/>
      <c r="F17" s="619"/>
      <c r="G17" s="239" t="s">
        <v>13</v>
      </c>
      <c r="H17" s="220">
        <v>99</v>
      </c>
      <c r="I17" s="220"/>
      <c r="J17" s="214">
        <f>H17*I17</f>
        <v>0</v>
      </c>
    </row>
    <row r="18" spans="1:14" ht="27" customHeight="1" thickBot="1" x14ac:dyDescent="0.3">
      <c r="A18" s="248">
        <v>11</v>
      </c>
      <c r="B18" s="659" t="s">
        <v>77</v>
      </c>
      <c r="C18" s="660"/>
      <c r="D18" s="660"/>
      <c r="E18" s="660"/>
      <c r="F18" s="672"/>
      <c r="G18" s="233" t="s">
        <v>13</v>
      </c>
      <c r="H18" s="232">
        <v>1</v>
      </c>
      <c r="I18" s="232"/>
      <c r="J18" s="234">
        <f>H18*I18</f>
        <v>0</v>
      </c>
    </row>
    <row r="19" spans="1:14" ht="21.75" customHeight="1" thickBot="1" x14ac:dyDescent="0.3">
      <c r="A19" s="643" t="s">
        <v>47</v>
      </c>
      <c r="B19" s="644"/>
      <c r="C19" s="644"/>
      <c r="D19" s="644"/>
      <c r="E19" s="644"/>
      <c r="F19" s="644"/>
      <c r="G19" s="644"/>
      <c r="H19" s="644"/>
      <c r="I19" s="644"/>
      <c r="J19" s="688"/>
    </row>
    <row r="20" spans="1:14" ht="15.75" x14ac:dyDescent="0.3">
      <c r="A20" s="637">
        <v>12</v>
      </c>
      <c r="B20" s="680" t="s">
        <v>54</v>
      </c>
      <c r="C20" s="681"/>
      <c r="D20" s="682"/>
      <c r="E20" s="638" t="s">
        <v>23</v>
      </c>
      <c r="F20" s="640"/>
      <c r="G20" s="678" t="s">
        <v>13</v>
      </c>
      <c r="H20" s="683">
        <v>11</v>
      </c>
      <c r="I20" s="683"/>
      <c r="J20" s="685">
        <f>H20*I20</f>
        <v>0</v>
      </c>
      <c r="K20" s="28"/>
      <c r="L20" s="28"/>
      <c r="M20" s="28"/>
      <c r="N20" s="28"/>
    </row>
    <row r="21" spans="1:14" ht="25.5" customHeight="1" thickBot="1" x14ac:dyDescent="0.35">
      <c r="A21" s="637"/>
      <c r="B21" s="680"/>
      <c r="C21" s="681"/>
      <c r="D21" s="682"/>
      <c r="E21" s="641"/>
      <c r="F21" s="657"/>
      <c r="G21" s="679"/>
      <c r="H21" s="684"/>
      <c r="I21" s="684"/>
      <c r="J21" s="686"/>
      <c r="K21" s="28"/>
      <c r="L21" s="28"/>
      <c r="M21" s="28"/>
      <c r="N21" s="28"/>
    </row>
    <row r="22" spans="1:14" ht="30.75" customHeight="1" thickBot="1" x14ac:dyDescent="0.35">
      <c r="A22" s="635"/>
      <c r="B22" s="631"/>
      <c r="C22" s="632"/>
      <c r="D22" s="633"/>
      <c r="E22" s="617" t="s">
        <v>24</v>
      </c>
      <c r="F22" s="619"/>
      <c r="G22" s="239" t="s">
        <v>13</v>
      </c>
      <c r="H22" s="220">
        <v>22</v>
      </c>
      <c r="I22" s="220"/>
      <c r="J22" s="214">
        <f>H22*I22</f>
        <v>0</v>
      </c>
      <c r="K22" s="28"/>
      <c r="L22" s="28"/>
      <c r="M22" s="28"/>
      <c r="N22" s="28"/>
    </row>
    <row r="23" spans="1:14" ht="30.75" customHeight="1" thickBot="1" x14ac:dyDescent="0.35">
      <c r="A23" s="258">
        <v>13</v>
      </c>
      <c r="B23" s="628" t="s">
        <v>52</v>
      </c>
      <c r="C23" s="629"/>
      <c r="D23" s="629"/>
      <c r="E23" s="621"/>
      <c r="F23" s="622"/>
      <c r="G23" s="239" t="s">
        <v>13</v>
      </c>
      <c r="H23" s="220">
        <v>5</v>
      </c>
      <c r="I23" s="220"/>
      <c r="J23" s="214">
        <f>H23*I23</f>
        <v>0</v>
      </c>
      <c r="K23" s="28"/>
      <c r="L23" s="28"/>
      <c r="M23" s="28"/>
      <c r="N23" s="28"/>
    </row>
    <row r="24" spans="1:14" ht="30" customHeight="1" thickBot="1" x14ac:dyDescent="0.35">
      <c r="A24" s="634">
        <v>14</v>
      </c>
      <c r="B24" s="628" t="s">
        <v>51</v>
      </c>
      <c r="C24" s="629"/>
      <c r="D24" s="630"/>
      <c r="E24" s="620" t="s">
        <v>131</v>
      </c>
      <c r="F24" s="636"/>
      <c r="G24" s="213" t="s">
        <v>86</v>
      </c>
      <c r="H24" s="210">
        <v>1140</v>
      </c>
      <c r="I24" s="221"/>
      <c r="J24" s="240">
        <f>H24*I24</f>
        <v>0</v>
      </c>
      <c r="K24" s="28"/>
      <c r="L24" s="28"/>
      <c r="M24" s="28"/>
      <c r="N24" s="28"/>
    </row>
    <row r="25" spans="1:14" ht="27.75" customHeight="1" thickBot="1" x14ac:dyDescent="0.35">
      <c r="A25" s="635"/>
      <c r="B25" s="631"/>
      <c r="C25" s="632"/>
      <c r="D25" s="633"/>
      <c r="E25" s="631" t="s">
        <v>130</v>
      </c>
      <c r="F25" s="633"/>
      <c r="G25" s="237" t="s">
        <v>86</v>
      </c>
      <c r="H25" s="241">
        <v>289</v>
      </c>
      <c r="I25" s="236"/>
      <c r="J25" s="247">
        <f>H25*I25</f>
        <v>0</v>
      </c>
      <c r="K25" s="28"/>
      <c r="L25" s="28"/>
      <c r="M25" s="28"/>
      <c r="N25" s="28"/>
    </row>
    <row r="26" spans="1:14" ht="21.75" customHeight="1" thickBot="1" x14ac:dyDescent="0.35">
      <c r="A26" s="643" t="s">
        <v>78</v>
      </c>
      <c r="B26" s="644"/>
      <c r="C26" s="644"/>
      <c r="D26" s="644"/>
      <c r="E26" s="644"/>
      <c r="F26" s="644"/>
      <c r="G26" s="645"/>
      <c r="H26" s="645"/>
      <c r="I26" s="645"/>
      <c r="J26" s="646"/>
      <c r="K26" s="28"/>
      <c r="L26" s="28"/>
      <c r="M26" s="28"/>
      <c r="N26" s="28"/>
    </row>
    <row r="27" spans="1:14" ht="17.25" customHeight="1" thickBot="1" x14ac:dyDescent="0.35">
      <c r="A27" s="637">
        <v>15</v>
      </c>
      <c r="B27" s="638" t="s">
        <v>50</v>
      </c>
      <c r="C27" s="639"/>
      <c r="D27" s="639"/>
      <c r="E27" s="639"/>
      <c r="F27" s="639"/>
      <c r="G27" s="261"/>
      <c r="H27" s="262"/>
      <c r="I27" s="263"/>
      <c r="J27" s="264"/>
      <c r="K27" s="28"/>
      <c r="L27" s="28"/>
      <c r="M27" s="28"/>
      <c r="N27" s="28"/>
    </row>
    <row r="28" spans="1:14" ht="9.75" hidden="1" customHeight="1" thickBot="1" x14ac:dyDescent="0.35">
      <c r="A28" s="637"/>
      <c r="B28" s="638" t="s">
        <v>81</v>
      </c>
      <c r="C28" s="639"/>
      <c r="D28" s="639"/>
      <c r="E28" s="639"/>
      <c r="F28" s="640"/>
      <c r="G28" s="215" t="s">
        <v>13</v>
      </c>
      <c r="H28" s="222">
        <v>2</v>
      </c>
      <c r="I28" s="222">
        <v>85</v>
      </c>
      <c r="J28" s="216">
        <v>1</v>
      </c>
      <c r="K28" s="28">
        <f t="shared" ref="K28" si="0">H28*I28*J28</f>
        <v>170</v>
      </c>
      <c r="L28" s="28"/>
      <c r="M28" s="28"/>
      <c r="N28" s="28"/>
    </row>
    <row r="29" spans="1:14" ht="18" customHeight="1" thickBot="1" x14ac:dyDescent="0.35">
      <c r="A29" s="637"/>
      <c r="B29" s="641" t="s">
        <v>127</v>
      </c>
      <c r="C29" s="642"/>
      <c r="D29" s="642"/>
      <c r="E29" s="642"/>
      <c r="F29" s="642"/>
      <c r="G29" s="213" t="s">
        <v>13</v>
      </c>
      <c r="H29" s="223">
        <v>2</v>
      </c>
      <c r="I29" s="223"/>
      <c r="J29" s="214">
        <f t="shared" ref="J29:J35" si="1">H29*I29</f>
        <v>0</v>
      </c>
      <c r="K29" s="28"/>
      <c r="L29" s="28"/>
      <c r="M29" s="28"/>
      <c r="N29" s="28"/>
    </row>
    <row r="30" spans="1:14" ht="15.75" customHeight="1" thickBot="1" x14ac:dyDescent="0.35">
      <c r="A30" s="637"/>
      <c r="B30" s="617" t="s">
        <v>85</v>
      </c>
      <c r="C30" s="618"/>
      <c r="D30" s="618"/>
      <c r="E30" s="618"/>
      <c r="F30" s="619"/>
      <c r="G30" s="239" t="s">
        <v>13</v>
      </c>
      <c r="H30" s="220">
        <v>1</v>
      </c>
      <c r="I30" s="220"/>
      <c r="J30" s="235">
        <f t="shared" si="1"/>
        <v>0</v>
      </c>
      <c r="K30" s="28"/>
      <c r="L30" s="28"/>
      <c r="M30" s="28"/>
      <c r="N30" s="28"/>
    </row>
    <row r="31" spans="1:14" ht="15.75" customHeight="1" thickBot="1" x14ac:dyDescent="0.35">
      <c r="A31" s="635"/>
      <c r="B31" s="617" t="s">
        <v>79</v>
      </c>
      <c r="C31" s="618"/>
      <c r="D31" s="618"/>
      <c r="E31" s="618"/>
      <c r="F31" s="619"/>
      <c r="G31" s="239" t="s">
        <v>13</v>
      </c>
      <c r="H31" s="220">
        <v>1</v>
      </c>
      <c r="I31" s="220"/>
      <c r="J31" s="214">
        <f t="shared" si="1"/>
        <v>0</v>
      </c>
      <c r="K31" s="28"/>
      <c r="L31" s="28"/>
      <c r="M31" s="28"/>
      <c r="N31" s="28"/>
    </row>
    <row r="32" spans="1:14" ht="41.25" customHeight="1" thickBot="1" x14ac:dyDescent="0.35">
      <c r="A32" s="244">
        <v>16</v>
      </c>
      <c r="B32" s="617" t="s">
        <v>132</v>
      </c>
      <c r="C32" s="618"/>
      <c r="D32" s="618"/>
      <c r="E32" s="618"/>
      <c r="F32" s="619"/>
      <c r="G32" s="132" t="s">
        <v>34</v>
      </c>
      <c r="H32" s="223">
        <v>60</v>
      </c>
      <c r="I32" s="223"/>
      <c r="J32" s="214">
        <f t="shared" si="1"/>
        <v>0</v>
      </c>
      <c r="K32" s="28"/>
      <c r="L32" s="28"/>
      <c r="M32" s="28"/>
      <c r="N32" s="28"/>
    </row>
    <row r="33" spans="1:14" ht="32.25" customHeight="1" thickBot="1" x14ac:dyDescent="0.35">
      <c r="A33" s="243">
        <v>17</v>
      </c>
      <c r="B33" s="620" t="s">
        <v>143</v>
      </c>
      <c r="C33" s="621"/>
      <c r="D33" s="621"/>
      <c r="E33" s="621"/>
      <c r="F33" s="622"/>
      <c r="G33" s="239" t="s">
        <v>34</v>
      </c>
      <c r="H33" s="220">
        <v>10</v>
      </c>
      <c r="I33" s="220"/>
      <c r="J33" s="214">
        <f t="shared" si="1"/>
        <v>0</v>
      </c>
      <c r="K33" s="28"/>
      <c r="L33" s="28"/>
      <c r="M33" s="28"/>
      <c r="N33" s="28"/>
    </row>
    <row r="34" spans="1:14" ht="36.75" customHeight="1" thickBot="1" x14ac:dyDescent="0.35">
      <c r="A34" s="243">
        <v>18</v>
      </c>
      <c r="B34" s="617" t="s">
        <v>133</v>
      </c>
      <c r="C34" s="618"/>
      <c r="D34" s="618"/>
      <c r="E34" s="618"/>
      <c r="F34" s="619"/>
      <c r="G34" s="215" t="s">
        <v>13</v>
      </c>
      <c r="H34" s="220">
        <v>99</v>
      </c>
      <c r="I34" s="222"/>
      <c r="J34" s="214">
        <f t="shared" si="1"/>
        <v>0</v>
      </c>
      <c r="K34" s="28"/>
      <c r="L34" s="28"/>
      <c r="M34" s="28"/>
      <c r="N34" s="28"/>
    </row>
    <row r="35" spans="1:14" ht="24.75" customHeight="1" thickBot="1" x14ac:dyDescent="0.35">
      <c r="A35" s="259">
        <v>19</v>
      </c>
      <c r="B35" s="623" t="s">
        <v>142</v>
      </c>
      <c r="C35" s="624"/>
      <c r="D35" s="624"/>
      <c r="E35" s="624"/>
      <c r="F35" s="624"/>
      <c r="G35" s="219" t="s">
        <v>86</v>
      </c>
      <c r="H35" s="224">
        <v>1800</v>
      </c>
      <c r="I35" s="225"/>
      <c r="J35" s="226">
        <f t="shared" si="1"/>
        <v>0</v>
      </c>
      <c r="K35" s="28"/>
      <c r="L35" s="28"/>
      <c r="M35" s="28"/>
      <c r="N35" s="28"/>
    </row>
    <row r="36" spans="1:14" ht="24" customHeight="1" thickBot="1" x14ac:dyDescent="0.35">
      <c r="A36" s="614" t="s">
        <v>48</v>
      </c>
      <c r="B36" s="615"/>
      <c r="C36" s="615"/>
      <c r="D36" s="615"/>
      <c r="E36" s="615"/>
      <c r="F36" s="615"/>
      <c r="G36" s="615"/>
      <c r="H36" s="615"/>
      <c r="I36" s="615"/>
      <c r="J36" s="616"/>
      <c r="K36" s="28"/>
      <c r="L36" s="28"/>
      <c r="M36" s="28"/>
      <c r="N36" s="28"/>
    </row>
    <row r="37" spans="1:14" ht="37.5" customHeight="1" thickBot="1" x14ac:dyDescent="0.35">
      <c r="A37" s="243">
        <v>21</v>
      </c>
      <c r="B37" s="625" t="s">
        <v>146</v>
      </c>
      <c r="C37" s="626"/>
      <c r="D37" s="626"/>
      <c r="E37" s="626"/>
      <c r="F37" s="627"/>
      <c r="G37" s="239" t="s">
        <v>114</v>
      </c>
      <c r="H37" s="211">
        <v>17500</v>
      </c>
      <c r="I37" s="220"/>
      <c r="J37" s="254">
        <f>H37*I37</f>
        <v>0</v>
      </c>
      <c r="K37" s="28"/>
      <c r="L37" s="28"/>
      <c r="M37" s="28"/>
      <c r="N37" s="28"/>
    </row>
    <row r="38" spans="1:14" ht="39" customHeight="1" thickBot="1" x14ac:dyDescent="0.35">
      <c r="A38" s="243">
        <v>22</v>
      </c>
      <c r="B38" s="617" t="s">
        <v>145</v>
      </c>
      <c r="C38" s="618"/>
      <c r="D38" s="618"/>
      <c r="E38" s="618"/>
      <c r="F38" s="619"/>
      <c r="G38" s="239" t="s">
        <v>32</v>
      </c>
      <c r="H38" s="220">
        <v>400</v>
      </c>
      <c r="I38" s="220"/>
      <c r="J38" s="214">
        <f>H38*I38</f>
        <v>0</v>
      </c>
      <c r="K38" s="28"/>
      <c r="L38" s="28"/>
      <c r="M38" s="28"/>
      <c r="N38" s="28"/>
    </row>
    <row r="39" spans="1:14" ht="43.5" customHeight="1" thickBot="1" x14ac:dyDescent="0.35">
      <c r="A39" s="611" t="s">
        <v>134</v>
      </c>
      <c r="B39" s="612"/>
      <c r="C39" s="612"/>
      <c r="D39" s="612"/>
      <c r="E39" s="612"/>
      <c r="F39" s="612"/>
      <c r="G39" s="612"/>
      <c r="H39" s="612"/>
      <c r="I39" s="612"/>
      <c r="J39" s="613"/>
      <c r="K39" s="28"/>
      <c r="L39" s="28"/>
      <c r="M39" s="28"/>
      <c r="N39" s="28"/>
    </row>
    <row r="40" spans="1:14" ht="31.5" customHeight="1" thickBot="1" x14ac:dyDescent="0.35">
      <c r="A40" s="260"/>
      <c r="B40" s="608" t="s">
        <v>135</v>
      </c>
      <c r="C40" s="609"/>
      <c r="D40" s="609"/>
      <c r="E40" s="609"/>
      <c r="F40" s="610"/>
      <c r="G40" s="58" t="s">
        <v>13</v>
      </c>
      <c r="H40" s="253">
        <v>10000</v>
      </c>
      <c r="I40" s="253"/>
      <c r="J40" s="253">
        <f>H40*I40</f>
        <v>0</v>
      </c>
      <c r="K40" s="28"/>
      <c r="L40" s="28"/>
      <c r="M40" s="28"/>
      <c r="N40" s="28"/>
    </row>
    <row r="41" spans="1:14" ht="29.25" customHeight="1" x14ac:dyDescent="0.3">
      <c r="A41" s="255"/>
      <c r="B41" s="255"/>
      <c r="C41" s="255"/>
      <c r="D41" s="255"/>
      <c r="E41" s="255"/>
      <c r="F41" s="28"/>
      <c r="G41" s="255"/>
      <c r="H41" s="29"/>
      <c r="I41" s="255" t="s">
        <v>139</v>
      </c>
      <c r="J41" s="256">
        <f>J40+J38+J37+J35+J34+J33+J32+J31+J30+J29+J25+J24+J23+J22+J20+J18+J17+J16+J15+J14+J12+J11+J10+J9+J8+J6+J5</f>
        <v>0</v>
      </c>
      <c r="K41" s="255"/>
      <c r="L41" s="28"/>
      <c r="M41" s="28"/>
      <c r="N41" s="28"/>
    </row>
    <row r="42" spans="1:14" ht="28.5" customHeight="1" x14ac:dyDescent="0.3">
      <c r="A42" s="255"/>
      <c r="B42" s="255"/>
      <c r="C42" s="255"/>
      <c r="D42" s="255"/>
      <c r="E42" s="255"/>
      <c r="F42" s="28"/>
      <c r="G42" s="255"/>
      <c r="H42" s="255"/>
      <c r="I42" s="255" t="s">
        <v>118</v>
      </c>
      <c r="J42" s="256">
        <f>J41/2</f>
        <v>0</v>
      </c>
      <c r="K42" s="255"/>
      <c r="L42" s="28"/>
      <c r="M42" s="28"/>
      <c r="N42" s="28"/>
    </row>
    <row r="43" spans="1:14" ht="31.5" customHeight="1" x14ac:dyDescent="0.3">
      <c r="A43" s="227"/>
      <c r="B43" s="227"/>
      <c r="C43" s="227"/>
      <c r="D43" s="227"/>
      <c r="E43" s="227"/>
      <c r="G43" s="227"/>
      <c r="H43" s="227"/>
      <c r="I43" s="227"/>
      <c r="J43" s="227"/>
      <c r="K43" s="255"/>
      <c r="L43" s="28"/>
      <c r="M43" s="28"/>
      <c r="N43" s="28"/>
    </row>
    <row r="44" spans="1:14" ht="30.75" customHeight="1" x14ac:dyDescent="0.25">
      <c r="A44" s="227"/>
      <c r="B44" s="227"/>
      <c r="C44" s="227"/>
      <c r="D44" s="227"/>
      <c r="E44" s="227"/>
      <c r="G44" s="227"/>
      <c r="H44" s="227"/>
      <c r="I44" s="227"/>
      <c r="J44" s="227"/>
      <c r="K44" s="227"/>
      <c r="L44" s="227"/>
      <c r="M44" s="227"/>
    </row>
    <row r="45" spans="1:14" x14ac:dyDescent="0.25">
      <c r="A45" s="227"/>
      <c r="B45" s="227"/>
      <c r="C45" s="227"/>
      <c r="D45" s="227"/>
      <c r="E45" s="227"/>
      <c r="G45" s="227"/>
      <c r="H45" s="227"/>
      <c r="I45" s="227"/>
      <c r="K45" s="227"/>
      <c r="L45" s="227"/>
      <c r="M45" s="227"/>
    </row>
    <row r="46" spans="1:14" x14ac:dyDescent="0.25">
      <c r="A46" s="227"/>
      <c r="B46" s="227"/>
      <c r="C46" s="227"/>
      <c r="D46" s="227"/>
      <c r="E46" s="227"/>
      <c r="G46" s="227"/>
      <c r="H46" s="227"/>
      <c r="I46" s="227"/>
      <c r="K46" s="227"/>
      <c r="L46" s="227"/>
      <c r="M46" s="227"/>
    </row>
    <row r="47" spans="1:14" x14ac:dyDescent="0.25">
      <c r="B47" s="227"/>
      <c r="C47" s="227"/>
      <c r="D47" s="227"/>
      <c r="E47" s="227"/>
      <c r="G47" s="227"/>
      <c r="H47" s="227"/>
      <c r="I47" s="227"/>
      <c r="L47" s="227"/>
      <c r="M47" s="227"/>
    </row>
    <row r="48" spans="1:14" x14ac:dyDescent="0.25">
      <c r="A48" s="227"/>
      <c r="B48" s="227"/>
      <c r="C48" s="227"/>
      <c r="D48" s="227"/>
      <c r="E48" s="227"/>
      <c r="F48" s="227"/>
      <c r="G48" s="227"/>
      <c r="H48" s="227"/>
      <c r="I48" s="227"/>
    </row>
    <row r="49" spans="1:15" ht="31.5" customHeight="1" x14ac:dyDescent="0.25">
      <c r="A49" s="227"/>
      <c r="B49" s="227"/>
      <c r="C49" s="227"/>
      <c r="D49" s="227"/>
      <c r="E49" s="227"/>
      <c r="F49" s="227"/>
    </row>
    <row r="50" spans="1:15" x14ac:dyDescent="0.25">
      <c r="A50" s="227"/>
      <c r="B50" s="227"/>
      <c r="C50" s="227"/>
      <c r="D50" s="227"/>
      <c r="E50" s="227"/>
      <c r="F50" s="227"/>
    </row>
    <row r="51" spans="1:15" x14ac:dyDescent="0.25">
      <c r="A51" s="227"/>
      <c r="B51" s="227"/>
      <c r="C51" s="227"/>
      <c r="D51" s="227"/>
      <c r="E51" s="227"/>
      <c r="F51" s="227"/>
    </row>
    <row r="52" spans="1:15" x14ac:dyDescent="0.25">
      <c r="A52" s="227"/>
      <c r="B52" s="227"/>
      <c r="C52" s="227"/>
      <c r="D52" s="227"/>
      <c r="E52" s="227"/>
      <c r="F52" s="227"/>
    </row>
    <row r="53" spans="1:15" x14ac:dyDescent="0.25">
      <c r="A53" s="227"/>
      <c r="B53" s="227"/>
      <c r="C53" s="227"/>
      <c r="D53" s="227"/>
      <c r="E53" s="227"/>
      <c r="F53" s="227"/>
    </row>
    <row r="54" spans="1:15" x14ac:dyDescent="0.25">
      <c r="C54" s="227"/>
      <c r="D54" s="227"/>
      <c r="E54" s="227"/>
      <c r="F54" s="227"/>
      <c r="G54" s="227"/>
      <c r="H54" s="227"/>
      <c r="I54" s="227"/>
    </row>
    <row r="55" spans="1:15" x14ac:dyDescent="0.25">
      <c r="C55" s="227"/>
      <c r="D55" s="227"/>
      <c r="E55" s="227"/>
      <c r="F55" s="227"/>
    </row>
    <row r="56" spans="1:15" ht="23.25" customHeight="1" x14ac:dyDescent="0.25">
      <c r="C56" s="227"/>
      <c r="D56" s="227"/>
      <c r="E56" s="227"/>
      <c r="F56" s="227"/>
      <c r="J56" s="227"/>
    </row>
    <row r="57" spans="1:15" ht="20.25" customHeight="1" x14ac:dyDescent="0.25">
      <c r="C57" s="227"/>
      <c r="D57" s="227"/>
      <c r="E57" s="227"/>
      <c r="F57" s="227"/>
    </row>
    <row r="58" spans="1:15" ht="49.5" customHeight="1" x14ac:dyDescent="0.25">
      <c r="C58" s="227"/>
      <c r="D58" s="227"/>
      <c r="E58" s="227"/>
      <c r="F58" s="227"/>
      <c r="G58" s="227"/>
      <c r="H58" s="227"/>
      <c r="I58" s="227"/>
    </row>
    <row r="59" spans="1:15" ht="26.25" customHeight="1" x14ac:dyDescent="0.25">
      <c r="C59" s="227"/>
      <c r="D59" s="227"/>
      <c r="E59" s="227"/>
      <c r="F59" s="227"/>
    </row>
    <row r="60" spans="1:15" ht="29.25" customHeight="1" x14ac:dyDescent="0.25">
      <c r="C60" s="227"/>
      <c r="D60" s="227"/>
      <c r="E60" s="227"/>
      <c r="F60" s="227"/>
      <c r="L60" s="227"/>
      <c r="M60" s="227"/>
      <c r="N60" s="227"/>
      <c r="O60" s="227"/>
    </row>
    <row r="61" spans="1:15" ht="24.75" customHeight="1" x14ac:dyDescent="0.25">
      <c r="B61" s="227"/>
      <c r="C61" s="227"/>
      <c r="D61" s="227"/>
      <c r="E61" s="227"/>
      <c r="F61" s="227"/>
      <c r="J61" s="227"/>
    </row>
    <row r="62" spans="1:15" x14ac:dyDescent="0.25">
      <c r="B62" s="227"/>
      <c r="C62" s="227"/>
      <c r="D62" s="227"/>
      <c r="E62" s="227"/>
      <c r="F62" s="227"/>
    </row>
    <row r="63" spans="1:15" ht="56.25" customHeight="1" x14ac:dyDescent="0.25">
      <c r="A63" s="227"/>
      <c r="B63" s="227"/>
      <c r="C63" s="227"/>
      <c r="D63" s="227"/>
      <c r="E63" s="227"/>
      <c r="F63" s="227"/>
      <c r="G63" s="227"/>
      <c r="H63" s="227"/>
      <c r="I63" s="227"/>
    </row>
    <row r="64" spans="1:15" ht="35.25" customHeight="1" x14ac:dyDescent="0.25">
      <c r="A64" s="227">
        <v>29</v>
      </c>
      <c r="B64" s="227"/>
      <c r="C64" s="227"/>
      <c r="D64" s="227"/>
      <c r="E64" s="227"/>
      <c r="F64" s="227"/>
    </row>
    <row r="65" spans="1:12" ht="28.5" customHeight="1" x14ac:dyDescent="0.25">
      <c r="A65" s="227"/>
      <c r="B65" s="227"/>
      <c r="C65" s="227"/>
      <c r="D65" s="227"/>
      <c r="E65" s="227"/>
      <c r="F65" s="227"/>
    </row>
    <row r="66" spans="1:12" ht="22.5" customHeight="1" x14ac:dyDescent="0.25">
      <c r="A66" s="227"/>
      <c r="B66" s="227"/>
      <c r="C66" s="227"/>
      <c r="D66" s="227"/>
      <c r="E66" s="227"/>
      <c r="F66" s="227"/>
    </row>
    <row r="67" spans="1:12" ht="24.75" customHeight="1" thickBot="1" x14ac:dyDescent="0.3">
      <c r="A67" s="227">
        <v>30</v>
      </c>
      <c r="B67" s="227"/>
      <c r="C67" s="227"/>
      <c r="D67" s="227"/>
      <c r="E67" s="227"/>
      <c r="F67" s="227"/>
    </row>
    <row r="68" spans="1:12" ht="16.5" thickTop="1" thickBot="1" x14ac:dyDescent="0.3">
      <c r="A68" s="227"/>
      <c r="B68" s="227"/>
      <c r="C68" s="227"/>
      <c r="D68" s="227"/>
      <c r="E68" s="227"/>
      <c r="F68" s="227"/>
      <c r="J68" s="231"/>
    </row>
    <row r="69" spans="1:12" ht="16.5" thickBot="1" x14ac:dyDescent="0.35">
      <c r="A69" s="227"/>
      <c r="B69" s="227"/>
      <c r="C69" s="227"/>
      <c r="D69" s="227"/>
      <c r="E69" s="227"/>
      <c r="F69" s="227"/>
      <c r="J69" s="157" t="s">
        <v>111</v>
      </c>
    </row>
    <row r="70" spans="1:12" ht="18" thickTop="1" thickBot="1" x14ac:dyDescent="0.35">
      <c r="A70" s="230" t="s">
        <v>67</v>
      </c>
      <c r="B70" s="231"/>
      <c r="C70" s="231"/>
      <c r="D70" s="231"/>
      <c r="E70" s="231"/>
      <c r="F70" s="231"/>
      <c r="G70" s="231"/>
      <c r="H70" s="231"/>
      <c r="I70" s="231"/>
      <c r="J70" s="169" t="s">
        <v>74</v>
      </c>
      <c r="K70" s="198" t="e">
        <f>J5+J11+J14+K26+K28+J29+J31+J32+J33+J34+J35+#REF!+J38+K40+#REF!+K46+K50+K51+K52+K53+K56+K57+K59+K60+K61+K62</f>
        <v>#REF!</v>
      </c>
    </row>
    <row r="71" spans="1:12" ht="19.5" customHeight="1" thickBot="1" x14ac:dyDescent="0.35">
      <c r="A71" s="155"/>
      <c r="B71" s="156"/>
      <c r="C71" s="156"/>
      <c r="D71" s="434"/>
      <c r="E71" s="434"/>
      <c r="F71" s="434"/>
      <c r="G71" s="155"/>
      <c r="H71" s="155"/>
      <c r="I71" s="155"/>
      <c r="K71" s="199" t="e">
        <f>K70*8%</f>
        <v>#REF!</v>
      </c>
    </row>
    <row r="72" spans="1:12" ht="16.5" x14ac:dyDescent="0.3">
      <c r="A72" s="169"/>
      <c r="B72" s="169"/>
      <c r="C72" s="169"/>
      <c r="D72" s="169"/>
      <c r="E72" s="169"/>
      <c r="F72" s="169"/>
      <c r="G72" s="169"/>
      <c r="H72" s="169"/>
      <c r="I72" s="169"/>
      <c r="J72" s="103" t="s">
        <v>120</v>
      </c>
      <c r="K72" s="195" t="e">
        <f>K70+K71</f>
        <v>#REF!</v>
      </c>
    </row>
    <row r="73" spans="1:12" ht="15.75" thickBot="1" x14ac:dyDescent="0.3">
      <c r="J73" s="196" t="s">
        <v>121</v>
      </c>
      <c r="K73" s="200"/>
    </row>
    <row r="74" spans="1:12" ht="15.75" thickBot="1" x14ac:dyDescent="0.3">
      <c r="J74" s="105" t="s">
        <v>122</v>
      </c>
      <c r="K74" s="201" t="e">
        <f>K70*2</f>
        <v>#REF!</v>
      </c>
      <c r="L74" s="603" t="s">
        <v>118</v>
      </c>
    </row>
    <row r="75" spans="1:12" ht="15.75" thickBot="1" x14ac:dyDescent="0.3">
      <c r="K75" s="202" t="e">
        <f>K71*2</f>
        <v>#REF!</v>
      </c>
      <c r="L75" s="604"/>
    </row>
    <row r="76" spans="1:12" ht="15.75" thickBot="1" x14ac:dyDescent="0.3">
      <c r="J76" s="606" t="s">
        <v>123</v>
      </c>
      <c r="K76" s="203" t="e">
        <f>K72*2</f>
        <v>#REF!</v>
      </c>
      <c r="L76" s="605"/>
    </row>
    <row r="77" spans="1:12" ht="15.75" thickBot="1" x14ac:dyDescent="0.3">
      <c r="J77" s="607"/>
      <c r="K77" s="200"/>
    </row>
    <row r="78" spans="1:12" ht="15.75" thickBot="1" x14ac:dyDescent="0.3">
      <c r="K78" s="204" t="e">
        <f>1984873.02+K74</f>
        <v>#REF!</v>
      </c>
      <c r="L78" s="603" t="s">
        <v>119</v>
      </c>
    </row>
    <row r="79" spans="1:12" ht="18" customHeight="1" thickBot="1" x14ac:dyDescent="0.3">
      <c r="K79" s="204" t="e">
        <f>2143662.86+K76</f>
        <v>#REF!</v>
      </c>
      <c r="L79" s="604"/>
    </row>
    <row r="80" spans="1:12" ht="22.5" customHeight="1" thickBot="1" x14ac:dyDescent="0.3">
      <c r="L80" s="605"/>
    </row>
    <row r="81" spans="12:12" ht="15.75" thickBot="1" x14ac:dyDescent="0.3"/>
    <row r="82" spans="12:12" ht="15.75" thickBot="1" x14ac:dyDescent="0.3">
      <c r="L82" s="197" t="s">
        <v>103</v>
      </c>
    </row>
    <row r="83" spans="12:12" ht="15.75" thickBot="1" x14ac:dyDescent="0.3">
      <c r="L83" s="197" t="s">
        <v>102</v>
      </c>
    </row>
  </sheetData>
  <mergeCells count="58">
    <mergeCell ref="I20:I21"/>
    <mergeCell ref="J20:J21"/>
    <mergeCell ref="E22:F22"/>
    <mergeCell ref="B14:F14"/>
    <mergeCell ref="A19:J19"/>
    <mergeCell ref="E20:F21"/>
    <mergeCell ref="G20:G21"/>
    <mergeCell ref="A20:A22"/>
    <mergeCell ref="B20:D22"/>
    <mergeCell ref="H20:H21"/>
    <mergeCell ref="A1:J1"/>
    <mergeCell ref="B15:F15"/>
    <mergeCell ref="B16:F16"/>
    <mergeCell ref="B18:F18"/>
    <mergeCell ref="B17:F17"/>
    <mergeCell ref="A13:J13"/>
    <mergeCell ref="I6:I7"/>
    <mergeCell ref="J6:J7"/>
    <mergeCell ref="B8:F8"/>
    <mergeCell ref="B9:F9"/>
    <mergeCell ref="B10:F10"/>
    <mergeCell ref="A2:A3"/>
    <mergeCell ref="B2:F3"/>
    <mergeCell ref="G2:G3"/>
    <mergeCell ref="H2:H3"/>
    <mergeCell ref="B11:E12"/>
    <mergeCell ref="B5:F5"/>
    <mergeCell ref="A6:A7"/>
    <mergeCell ref="B6:F7"/>
    <mergeCell ref="G6:G7"/>
    <mergeCell ref="H6:H7"/>
    <mergeCell ref="A11:A12"/>
    <mergeCell ref="A4:J4"/>
    <mergeCell ref="B23:F23"/>
    <mergeCell ref="B24:D25"/>
    <mergeCell ref="A24:A25"/>
    <mergeCell ref="E24:F24"/>
    <mergeCell ref="A27:A31"/>
    <mergeCell ref="B27:F27"/>
    <mergeCell ref="B28:F28"/>
    <mergeCell ref="B29:F29"/>
    <mergeCell ref="B30:F30"/>
    <mergeCell ref="E25:F25"/>
    <mergeCell ref="A26:J26"/>
    <mergeCell ref="A39:J39"/>
    <mergeCell ref="A36:J36"/>
    <mergeCell ref="B31:F31"/>
    <mergeCell ref="B32:F32"/>
    <mergeCell ref="B33:F33"/>
    <mergeCell ref="B34:F34"/>
    <mergeCell ref="B35:F35"/>
    <mergeCell ref="B37:F37"/>
    <mergeCell ref="B38:F38"/>
    <mergeCell ref="L78:L80"/>
    <mergeCell ref="J76:J77"/>
    <mergeCell ref="D71:F71"/>
    <mergeCell ref="L74:L76"/>
    <mergeCell ref="B40:F40"/>
  </mergeCells>
  <pageMargins left="0.7" right="0.7" top="0.75" bottom="0.75" header="0.3" footer="0.3"/>
  <pageSetup paperSize="9" scale="6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Aneks nr 5</vt:lpstr>
      <vt:lpstr>Aneks nr 6</vt:lpstr>
      <vt:lpstr>Aneks nr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jkieruzel</dc:creator>
  <cp:lastModifiedBy>Kieruzel Jagoda</cp:lastModifiedBy>
  <cp:lastPrinted>2023-11-27T12:30:26Z</cp:lastPrinted>
  <dcterms:created xsi:type="dcterms:W3CDTF">2016-12-01T11:56:07Z</dcterms:created>
  <dcterms:modified xsi:type="dcterms:W3CDTF">2023-12-04T12:00:55Z</dcterms:modified>
</cp:coreProperties>
</file>