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zytkownik\Desktop\"/>
    </mc:Choice>
  </mc:AlternateContent>
  <bookViews>
    <workbookView xWindow="0" yWindow="0" windowWidth="20490" windowHeight="7620" tabRatio="500"/>
  </bookViews>
  <sheets>
    <sheet name="Arkusz1_2" sheetId="1" r:id="rId1"/>
    <sheet name="Arkusz1" sheetId="2" state="hidden" r:id="rId2"/>
  </sheets>
  <definedNames>
    <definedName name="_xlnm.Print_Area" localSheetId="1">Arkusz1!$A$1:$G$1676</definedName>
    <definedName name="_xlnm.Print_Area" localSheetId="0">Arkusz1_2!$A$1:$G$170</definedName>
  </definedNames>
  <calcPr calcId="162913" iterateDelta="1E-4"/>
</workbook>
</file>

<file path=xl/calcChain.xml><?xml version="1.0" encoding="utf-8"?>
<calcChain xmlns="http://schemas.openxmlformats.org/spreadsheetml/2006/main">
  <c r="G1669" i="2" l="1"/>
  <c r="E1667" i="2"/>
  <c r="D1667" i="2"/>
  <c r="G1657" i="2"/>
  <c r="F1652" i="2"/>
  <c r="F1651" i="2"/>
  <c r="F1650" i="2"/>
  <c r="F1648" i="2" s="1"/>
  <c r="F1653" i="2" s="1"/>
  <c r="E1648" i="2"/>
  <c r="E1653" i="2" s="1"/>
  <c r="D1648" i="2"/>
  <c r="D1653" i="2" s="1"/>
  <c r="G1638" i="2"/>
  <c r="G1633" i="2"/>
  <c r="F1621" i="2"/>
  <c r="E1621" i="2"/>
  <c r="D1621" i="2"/>
  <c r="G1620" i="2"/>
  <c r="G1619" i="2"/>
  <c r="G1618" i="2"/>
  <c r="G1617" i="2"/>
  <c r="G1616" i="2"/>
  <c r="G1615" i="2"/>
  <c r="G1614" i="2"/>
  <c r="G1613" i="2"/>
  <c r="G1612" i="2"/>
  <c r="G1611" i="2"/>
  <c r="G1593" i="2"/>
  <c r="G1586" i="2"/>
  <c r="G1585" i="2"/>
  <c r="E1583" i="2"/>
  <c r="D1583" i="2"/>
  <c r="G1573" i="2"/>
  <c r="G1571" i="2"/>
  <c r="F1567" i="2"/>
  <c r="F1566" i="2"/>
  <c r="F1565" i="2"/>
  <c r="E1563" i="2"/>
  <c r="E1568" i="2" s="1"/>
  <c r="D1563" i="2"/>
  <c r="D1568" i="2" s="1"/>
  <c r="G1553" i="2"/>
  <c r="G1551" i="2"/>
  <c r="G1548" i="2"/>
  <c r="G1541" i="2"/>
  <c r="G1531" i="2"/>
  <c r="G1524" i="2"/>
  <c r="G1515" i="2"/>
  <c r="G1509" i="2"/>
  <c r="G1497" i="2"/>
  <c r="F1492" i="2"/>
  <c r="E1492" i="2"/>
  <c r="D1492" i="2"/>
  <c r="G1491" i="2"/>
  <c r="G1490" i="2"/>
  <c r="G1489" i="2"/>
  <c r="G1488" i="2"/>
  <c r="G1487" i="2"/>
  <c r="G1486" i="2"/>
  <c r="G1485" i="2"/>
  <c r="G1484" i="2"/>
  <c r="G1483" i="2"/>
  <c r="G1482" i="2"/>
  <c r="G1462" i="2"/>
  <c r="E1460" i="2"/>
  <c r="D1460" i="2"/>
  <c r="G1449" i="2"/>
  <c r="F1444" i="2"/>
  <c r="F1443" i="2"/>
  <c r="F1442" i="2"/>
  <c r="E1440" i="2"/>
  <c r="E1445" i="2" s="1"/>
  <c r="D1440" i="2"/>
  <c r="D1445" i="2" s="1"/>
  <c r="G1430" i="2"/>
  <c r="G1419" i="2"/>
  <c r="G1411" i="2"/>
  <c r="G1406" i="2"/>
  <c r="G1403" i="2"/>
  <c r="G1400" i="2"/>
  <c r="G1395" i="2"/>
  <c r="G1390" i="2"/>
  <c r="F1386" i="2"/>
  <c r="E1386" i="2"/>
  <c r="D1386" i="2"/>
  <c r="G1385" i="2"/>
  <c r="G1384" i="2"/>
  <c r="G1383" i="2"/>
  <c r="G1382" i="2"/>
  <c r="G1381" i="2"/>
  <c r="G1380" i="2"/>
  <c r="G1379" i="2"/>
  <c r="G1378" i="2"/>
  <c r="G1377" i="2"/>
  <c r="G1376" i="2"/>
  <c r="G1354" i="2"/>
  <c r="E1352" i="2"/>
  <c r="D1352" i="2"/>
  <c r="G1342" i="2"/>
  <c r="F1337" i="2"/>
  <c r="F1336" i="2"/>
  <c r="F1335" i="2"/>
  <c r="F1333" i="2" s="1"/>
  <c r="F1338" i="2" s="1"/>
  <c r="E1333" i="2"/>
  <c r="E1338" i="2" s="1"/>
  <c r="D1333" i="2"/>
  <c r="D1338" i="2" s="1"/>
  <c r="G1323" i="2"/>
  <c r="G1318" i="2"/>
  <c r="G1313" i="2"/>
  <c r="G1309" i="2"/>
  <c r="G1306" i="2"/>
  <c r="G1304" i="2"/>
  <c r="G1302" i="2"/>
  <c r="G1299" i="2"/>
  <c r="G1297" i="2"/>
  <c r="F1295" i="2"/>
  <c r="E1295" i="2"/>
  <c r="D1295" i="2"/>
  <c r="G1294" i="2"/>
  <c r="G1293" i="2"/>
  <c r="G1292" i="2"/>
  <c r="G1291" i="2"/>
  <c r="G1290" i="2"/>
  <c r="G1289" i="2"/>
  <c r="G1288" i="2"/>
  <c r="G1287" i="2"/>
  <c r="G1286" i="2"/>
  <c r="G1285" i="2"/>
  <c r="G1267" i="2"/>
  <c r="E1265" i="2"/>
  <c r="D1265" i="2"/>
  <c r="G1256" i="2"/>
  <c r="G1252" i="2"/>
  <c r="F1248" i="2"/>
  <c r="F1247" i="2"/>
  <c r="F1246" i="2"/>
  <c r="E1244" i="2"/>
  <c r="E1249" i="2" s="1"/>
  <c r="D1244" i="2"/>
  <c r="D1249" i="2" s="1"/>
  <c r="G1234" i="2"/>
  <c r="G1231" i="2"/>
  <c r="G1225" i="2"/>
  <c r="G1223" i="2"/>
  <c r="G1217" i="2"/>
  <c r="G1215" i="2"/>
  <c r="G1213" i="2"/>
  <c r="G1208" i="2"/>
  <c r="G1199" i="2"/>
  <c r="F1190" i="2"/>
  <c r="E1190" i="2"/>
  <c r="D1190" i="2"/>
  <c r="G1189" i="2"/>
  <c r="G1188" i="2"/>
  <c r="G1187" i="2"/>
  <c r="G1186" i="2"/>
  <c r="G1185" i="2"/>
  <c r="G1184" i="2"/>
  <c r="G1183" i="2"/>
  <c r="G1182" i="2"/>
  <c r="G1181" i="2"/>
  <c r="G1180" i="2"/>
  <c r="G1161" i="2"/>
  <c r="E1159" i="2"/>
  <c r="D1159" i="2"/>
  <c r="G1149" i="2"/>
  <c r="G1144" i="2"/>
  <c r="F1140" i="2"/>
  <c r="F1139" i="2"/>
  <c r="F1138" i="2"/>
  <c r="F1136" i="2"/>
  <c r="F1141" i="2" s="1"/>
  <c r="E1136" i="2"/>
  <c r="E1141" i="2" s="1"/>
  <c r="D1136" i="2"/>
  <c r="D1141" i="2" s="1"/>
  <c r="G1126" i="2"/>
  <c r="G1122" i="2"/>
  <c r="G1114" i="2"/>
  <c r="G1105" i="2" s="1"/>
  <c r="G1101" i="2"/>
  <c r="G1091" i="2"/>
  <c r="G1086" i="2"/>
  <c r="G1082" i="2"/>
  <c r="G1074" i="2"/>
  <c r="F1070" i="2"/>
  <c r="E1070" i="2"/>
  <c r="D1070" i="2"/>
  <c r="G1069" i="2"/>
  <c r="G1068" i="2"/>
  <c r="G1067" i="2"/>
  <c r="G1066" i="2"/>
  <c r="G1065" i="2"/>
  <c r="G1064" i="2"/>
  <c r="G1063" i="2"/>
  <c r="G1062" i="2"/>
  <c r="G1061" i="2"/>
  <c r="G1060" i="2"/>
  <c r="G1070" i="2" s="1"/>
  <c r="G1042" i="2"/>
  <c r="E1040" i="2"/>
  <c r="D1040" i="2"/>
  <c r="G1029" i="2"/>
  <c r="G1027" i="2"/>
  <c r="F1023" i="2"/>
  <c r="F1022" i="2"/>
  <c r="F1021" i="2"/>
  <c r="F1019" i="2" s="1"/>
  <c r="F1024" i="2" s="1"/>
  <c r="E1019" i="2"/>
  <c r="E1024" i="2" s="1"/>
  <c r="D1019" i="2"/>
  <c r="D1024" i="2" s="1"/>
  <c r="G1009" i="2"/>
  <c r="G1005" i="2"/>
  <c r="G1004" i="2" s="1"/>
  <c r="G1000" i="2"/>
  <c r="G988" i="2"/>
  <c r="G981" i="2"/>
  <c r="G963" i="2"/>
  <c r="G961" i="2"/>
  <c r="G955" i="2"/>
  <c r="G952" i="2"/>
  <c r="G944" i="2"/>
  <c r="G937" i="2"/>
  <c r="G929" i="2"/>
  <c r="G925" i="2"/>
  <c r="G921" i="2"/>
  <c r="G920" i="2" s="1"/>
  <c r="G914" i="2"/>
  <c r="G912" i="2"/>
  <c r="F908" i="2"/>
  <c r="E908" i="2"/>
  <c r="D908" i="2"/>
  <c r="G907" i="2"/>
  <c r="G906" i="2"/>
  <c r="G905" i="2"/>
  <c r="G904" i="2"/>
  <c r="G903" i="2"/>
  <c r="G902" i="2"/>
  <c r="G901" i="2"/>
  <c r="G900" i="2"/>
  <c r="G899" i="2"/>
  <c r="G898" i="2"/>
  <c r="G875" i="2"/>
  <c r="E873" i="2"/>
  <c r="D873" i="2"/>
  <c r="G862" i="2"/>
  <c r="G860" i="2"/>
  <c r="F856" i="2"/>
  <c r="F855" i="2"/>
  <c r="F854" i="2"/>
  <c r="E852" i="2"/>
  <c r="E857" i="2" s="1"/>
  <c r="D852" i="2"/>
  <c r="D857" i="2" s="1"/>
  <c r="G838" i="2"/>
  <c r="G826" i="2"/>
  <c r="G813" i="2"/>
  <c r="G811" i="2"/>
  <c r="G805" i="2"/>
  <c r="G803" i="2"/>
  <c r="G802" i="2" s="1"/>
  <c r="G797" i="2"/>
  <c r="G795" i="2"/>
  <c r="G793" i="2"/>
  <c r="G790" i="2"/>
  <c r="G787" i="2"/>
  <c r="G785" i="2"/>
  <c r="G784" i="2" s="1"/>
  <c r="G780" i="2"/>
  <c r="G773" i="2"/>
  <c r="G767" i="2"/>
  <c r="G759" i="2"/>
  <c r="G755" i="2"/>
  <c r="F753" i="2"/>
  <c r="E753" i="2"/>
  <c r="D753" i="2"/>
  <c r="G752" i="2"/>
  <c r="G751" i="2"/>
  <c r="G750" i="2"/>
  <c r="G749" i="2"/>
  <c r="G748" i="2"/>
  <c r="G747" i="2"/>
  <c r="G746" i="2"/>
  <c r="G745" i="2"/>
  <c r="G744" i="2"/>
  <c r="G743" i="2"/>
  <c r="G725" i="2"/>
  <c r="E723" i="2"/>
  <c r="D723" i="2"/>
  <c r="G707" i="2"/>
  <c r="G703" i="2"/>
  <c r="G699" i="2"/>
  <c r="G698" i="2"/>
  <c r="F694" i="2"/>
  <c r="F693" i="2"/>
  <c r="F692" i="2"/>
  <c r="F690" i="2" s="1"/>
  <c r="F695" i="2" s="1"/>
  <c r="E690" i="2"/>
  <c r="E695" i="2" s="1"/>
  <c r="D690" i="2"/>
  <c r="D695" i="2" s="1"/>
  <c r="G679" i="2"/>
  <c r="G676" i="2"/>
  <c r="G666" i="2"/>
  <c r="G663" i="2"/>
  <c r="G644" i="2"/>
  <c r="G620" i="2"/>
  <c r="G618" i="2"/>
  <c r="G617" i="2" s="1"/>
  <c r="G612" i="2"/>
  <c r="G610" i="2"/>
  <c r="G609" i="2"/>
  <c r="G605" i="2"/>
  <c r="G602" i="2" s="1"/>
  <c r="F600" i="2"/>
  <c r="E600" i="2"/>
  <c r="D600" i="2"/>
  <c r="G599" i="2"/>
  <c r="G598" i="2"/>
  <c r="G597" i="2"/>
  <c r="G596" i="2"/>
  <c r="G595" i="2"/>
  <c r="G594" i="2"/>
  <c r="G593" i="2"/>
  <c r="G592" i="2"/>
  <c r="G591" i="2"/>
  <c r="G590" i="2"/>
  <c r="E569" i="2"/>
  <c r="D569" i="2"/>
  <c r="G560" i="2"/>
  <c r="G558" i="2"/>
  <c r="F554" i="2"/>
  <c r="F553" i="2"/>
  <c r="F552" i="2"/>
  <c r="E550" i="2"/>
  <c r="E555" i="2" s="1"/>
  <c r="D550" i="2"/>
  <c r="D555" i="2" s="1"/>
  <c r="G538" i="2"/>
  <c r="G518" i="2"/>
  <c r="G513" i="2"/>
  <c r="G511" i="2"/>
  <c r="G508" i="2"/>
  <c r="G506" i="2"/>
  <c r="F500" i="2"/>
  <c r="E500" i="2"/>
  <c r="D500" i="2"/>
  <c r="G499" i="2"/>
  <c r="G498" i="2"/>
  <c r="G497" i="2"/>
  <c r="G496" i="2"/>
  <c r="G495" i="2"/>
  <c r="G494" i="2"/>
  <c r="G493" i="2"/>
  <c r="G492" i="2"/>
  <c r="G491" i="2"/>
  <c r="G490" i="2"/>
  <c r="E476" i="2"/>
  <c r="D476" i="2"/>
  <c r="G466" i="2"/>
  <c r="G464" i="2"/>
  <c r="F460" i="2"/>
  <c r="F459" i="2"/>
  <c r="F458" i="2"/>
  <c r="E456" i="2"/>
  <c r="E461" i="2" s="1"/>
  <c r="D456" i="2"/>
  <c r="D461" i="2" s="1"/>
  <c r="G441" i="2"/>
  <c r="G435" i="2"/>
  <c r="G433" i="2"/>
  <c r="G422" i="2"/>
  <c r="G420" i="2"/>
  <c r="F416" i="2"/>
  <c r="E416" i="2"/>
  <c r="D416" i="2"/>
  <c r="G415" i="2"/>
  <c r="G414" i="2"/>
  <c r="G413" i="2"/>
  <c r="G412" i="2"/>
  <c r="G411" i="2"/>
  <c r="G410" i="2"/>
  <c r="G409" i="2"/>
  <c r="G408" i="2"/>
  <c r="G407" i="2"/>
  <c r="G406" i="2"/>
  <c r="G391" i="2"/>
  <c r="E389" i="2"/>
  <c r="D389" i="2"/>
  <c r="G379" i="2"/>
  <c r="F374" i="2"/>
  <c r="F373" i="2"/>
  <c r="F372" i="2"/>
  <c r="F370" i="2" s="1"/>
  <c r="F375" i="2" s="1"/>
  <c r="E370" i="2"/>
  <c r="E375" i="2" s="1"/>
  <c r="D370" i="2"/>
  <c r="D375" i="2" s="1"/>
  <c r="G358" i="2"/>
  <c r="G351" i="2"/>
  <c r="G349" i="2"/>
  <c r="G335" i="2"/>
  <c r="F324" i="2"/>
  <c r="E324" i="2"/>
  <c r="D324" i="2"/>
  <c r="G323" i="2"/>
  <c r="G322" i="2"/>
  <c r="G321" i="2"/>
  <c r="G320" i="2"/>
  <c r="G319" i="2"/>
  <c r="G318" i="2"/>
  <c r="G317" i="2"/>
  <c r="G316" i="2"/>
  <c r="G315" i="2"/>
  <c r="G314" i="2"/>
  <c r="E300" i="2"/>
  <c r="D300" i="2"/>
  <c r="G290" i="2"/>
  <c r="G288" i="2"/>
  <c r="F284" i="2"/>
  <c r="F283" i="2"/>
  <c r="F282" i="2"/>
  <c r="E280" i="2"/>
  <c r="E285" i="2" s="1"/>
  <c r="D280" i="2"/>
  <c r="D285" i="2" s="1"/>
  <c r="G268" i="2"/>
  <c r="G250" i="2"/>
  <c r="G244" i="2"/>
  <c r="G242" i="2"/>
  <c r="G234" i="2"/>
  <c r="G230" i="2"/>
  <c r="G228" i="2"/>
  <c r="F218" i="2"/>
  <c r="E218" i="2"/>
  <c r="D218" i="2"/>
  <c r="G217" i="2"/>
  <c r="G216" i="2"/>
  <c r="G215" i="2"/>
  <c r="G214" i="2"/>
  <c r="G213" i="2"/>
  <c r="G212" i="2"/>
  <c r="G211" i="2"/>
  <c r="G210" i="2"/>
  <c r="G209" i="2"/>
  <c r="G208" i="2"/>
  <c r="E194" i="2"/>
  <c r="D194" i="2"/>
  <c r="G182" i="2"/>
  <c r="F177" i="2"/>
  <c r="F176" i="2"/>
  <c r="F175" i="2"/>
  <c r="E173" i="2"/>
  <c r="E178" i="2" s="1"/>
  <c r="D173" i="2"/>
  <c r="D178" i="2" s="1"/>
  <c r="G163" i="2"/>
  <c r="G148" i="2"/>
  <c r="G141" i="2"/>
  <c r="G138" i="2"/>
  <c r="G136" i="2"/>
  <c r="G134" i="2"/>
  <c r="F127" i="2"/>
  <c r="E127" i="2"/>
  <c r="D127" i="2"/>
  <c r="G126" i="2"/>
  <c r="G125" i="2"/>
  <c r="G124" i="2"/>
  <c r="G123" i="2"/>
  <c r="G122" i="2"/>
  <c r="G121" i="2"/>
  <c r="G120" i="2"/>
  <c r="G119" i="2"/>
  <c r="G118" i="2"/>
  <c r="G117" i="2"/>
  <c r="E103" i="2"/>
  <c r="D103" i="2"/>
  <c r="G93" i="2"/>
  <c r="F88" i="2"/>
  <c r="F87" i="2"/>
  <c r="F86" i="2"/>
  <c r="E84" i="2"/>
  <c r="E89" i="2" s="1"/>
  <c r="D84" i="2"/>
  <c r="D89" i="2" s="1"/>
  <c r="G63" i="2"/>
  <c r="G60" i="2"/>
  <c r="G47" i="2"/>
  <c r="G45" i="2"/>
  <c r="G41" i="2"/>
  <c r="F31" i="2"/>
  <c r="E31" i="2"/>
  <c r="D31" i="2"/>
  <c r="G30" i="2"/>
  <c r="G29" i="2"/>
  <c r="G28" i="2"/>
  <c r="G27" i="2"/>
  <c r="G26" i="2"/>
  <c r="G25" i="2"/>
  <c r="G24" i="2"/>
  <c r="G23" i="2"/>
  <c r="G22" i="2"/>
  <c r="G21" i="2"/>
  <c r="G162" i="1"/>
  <c r="E160" i="1"/>
  <c r="D160" i="1"/>
  <c r="G147" i="1"/>
  <c r="H136" i="1" s="1"/>
  <c r="G144" i="1"/>
  <c r="E140" i="1"/>
  <c r="F140" i="1" s="1"/>
  <c r="F139" i="1"/>
  <c r="F138" i="1"/>
  <c r="E136" i="1"/>
  <c r="D136" i="1"/>
  <c r="D141" i="1" s="1"/>
  <c r="G127" i="1"/>
  <c r="G126" i="1"/>
  <c r="G125" i="1" s="1"/>
  <c r="G123" i="1"/>
  <c r="G116" i="1"/>
  <c r="G115" i="1"/>
  <c r="G112" i="1"/>
  <c r="G107" i="1"/>
  <c r="G106" i="1"/>
  <c r="G104" i="1" s="1"/>
  <c r="G86" i="1"/>
  <c r="G84" i="1"/>
  <c r="G78" i="1"/>
  <c r="G75" i="1"/>
  <c r="G67" i="1"/>
  <c r="G61" i="1"/>
  <c r="G60" i="1"/>
  <c r="G48" i="1"/>
  <c r="I48" i="1" s="1"/>
  <c r="G44" i="1"/>
  <c r="G40" i="1"/>
  <c r="G39" i="1"/>
  <c r="G33" i="1"/>
  <c r="G30" i="1" s="1"/>
  <c r="I26" i="1"/>
  <c r="J26" i="1" s="1"/>
  <c r="E26" i="1"/>
  <c r="G26" i="1" s="1"/>
  <c r="D25" i="1"/>
  <c r="D27" i="1" s="1"/>
  <c r="F24" i="1"/>
  <c r="E24" i="1"/>
  <c r="G23" i="1"/>
  <c r="G22" i="1"/>
  <c r="G21" i="1"/>
  <c r="E20" i="1"/>
  <c r="G20" i="1" s="1"/>
  <c r="G19" i="1"/>
  <c r="F18" i="1"/>
  <c r="E18" i="1"/>
  <c r="M17" i="1"/>
  <c r="J17" i="1"/>
  <c r="I17" i="1"/>
  <c r="E17" i="1"/>
  <c r="G17" i="1" s="1"/>
  <c r="E16" i="1"/>
  <c r="G16" i="1" s="1"/>
  <c r="G324" i="2" l="1"/>
  <c r="G911" i="2"/>
  <c r="G110" i="1"/>
  <c r="E141" i="1"/>
  <c r="G702" i="2"/>
  <c r="G18" i="1"/>
  <c r="F25" i="1"/>
  <c r="F27" i="1" s="1"/>
  <c r="F136" i="1"/>
  <c r="F141" i="1" s="1"/>
  <c r="G31" i="2"/>
  <c r="F84" i="2"/>
  <c r="F89" i="2" s="1"/>
  <c r="F456" i="2"/>
  <c r="F461" i="2" s="1"/>
  <c r="F550" i="2"/>
  <c r="F555" i="2" s="1"/>
  <c r="G772" i="2"/>
  <c r="F1440" i="2"/>
  <c r="F1445" i="2" s="1"/>
  <c r="G127" i="2"/>
  <c r="E25" i="1"/>
  <c r="G24" i="1"/>
  <c r="G25" i="1" s="1"/>
  <c r="G27" i="1" s="1"/>
  <c r="F173" i="2"/>
  <c r="F178" i="2" s="1"/>
  <c r="G218" i="2"/>
  <c r="F280" i="2"/>
  <c r="F285" i="2" s="1"/>
  <c r="G416" i="2"/>
  <c r="G500" i="2"/>
  <c r="G600" i="2"/>
  <c r="G753" i="2"/>
  <c r="G758" i="2"/>
  <c r="F852" i="2"/>
  <c r="F857" i="2" s="1"/>
  <c r="G908" i="2"/>
  <c r="G928" i="2"/>
  <c r="G987" i="2"/>
  <c r="G1190" i="2"/>
  <c r="F1244" i="2"/>
  <c r="F1249" i="2" s="1"/>
  <c r="G1295" i="2"/>
  <c r="G1386" i="2"/>
  <c r="G1492" i="2"/>
  <c r="F1563" i="2"/>
  <c r="F1568" i="2" s="1"/>
  <c r="G1621" i="2"/>
  <c r="I25" i="1"/>
  <c r="E27" i="1"/>
  <c r="G47" i="1"/>
  <c r="O30" i="1" s="1"/>
  <c r="H137" i="1" l="1"/>
</calcChain>
</file>

<file path=xl/sharedStrings.xml><?xml version="1.0" encoding="utf-8"?>
<sst xmlns="http://schemas.openxmlformats.org/spreadsheetml/2006/main" count="2347" uniqueCount="774">
  <si>
    <t>Szkoła Podstawowa nr 6 im. Mieszka I, ul. Staszica 17</t>
  </si>
  <si>
    <t>I.</t>
  </si>
  <si>
    <t>Dane dotyczące przysługujących jednostce samorządu terytorialnego praw własności:</t>
  </si>
  <si>
    <t>Szkoła Podstawowa nr 6</t>
  </si>
  <si>
    <t>- powierzchnia użytkowa budynków*)</t>
  </si>
  <si>
    <r>
      <t>m</t>
    </r>
    <r>
      <rPr>
        <vertAlign val="superscript"/>
        <sz val="12"/>
        <color rgb="FF000000"/>
        <rFont val="Times New Roman"/>
        <family val="1"/>
        <charset val="238"/>
      </rPr>
      <t>2</t>
    </r>
  </si>
  <si>
    <t>- kubatura budynków</t>
  </si>
  <si>
    <r>
      <t>m</t>
    </r>
    <r>
      <rPr>
        <vertAlign val="superscript"/>
        <sz val="12"/>
        <color rgb="FF000000"/>
        <rFont val="Times New Roman"/>
        <family val="1"/>
        <charset val="238"/>
      </rPr>
      <t>3</t>
    </r>
  </si>
  <si>
    <t>- powierzchnia gruntów</t>
  </si>
  <si>
    <t>Dotychczasowe Gimnazjum Publiczne nr 2</t>
  </si>
  <si>
    <t>*) - Powierzchnia użytkowa budynków łącznie z salami gimnastycznymi, stołówkami i przyległymi pomieszczeniami gospodarczymi</t>
  </si>
  <si>
    <t>Lp</t>
  </si>
  <si>
    <t>Grupa środków trwałych</t>
  </si>
  <si>
    <t>Wartość brutto na 31.12.2018 r. [PLN]</t>
  </si>
  <si>
    <t>Wartość brutto na 31.12.2019 r. [PLN]</t>
  </si>
  <si>
    <t>Umorzenie na 31.12.2019 r. [PLN]</t>
  </si>
  <si>
    <t>Wartość netto na 31.12.2019 r. [PLN]</t>
  </si>
  <si>
    <t>1.</t>
  </si>
  <si>
    <t>GRUPA 0 - grunty</t>
  </si>
  <si>
    <t>2.</t>
  </si>
  <si>
    <t>GRUPA 1 - budynki i lokale</t>
  </si>
  <si>
    <t>3.</t>
  </si>
  <si>
    <t>GRUPA 2 - obiekty inżynierii lądowej i wodnej</t>
  </si>
  <si>
    <t>4.</t>
  </si>
  <si>
    <t>GRUPA 3 - kotły i maszyny energetyczne</t>
  </si>
  <si>
    <t>5.</t>
  </si>
  <si>
    <t>GRUPA 4 - maszyny, urządzenia i aparaty ogólnego zastosowania</t>
  </si>
  <si>
    <t>6.</t>
  </si>
  <si>
    <t>GRUPA 5 - specjalistyczne maszyny, urządzenia i aparaty</t>
  </si>
  <si>
    <t>7.</t>
  </si>
  <si>
    <t>GRUPA 6 - urządzenia techniczne</t>
  </si>
  <si>
    <t>8.</t>
  </si>
  <si>
    <t>GRUPA 7 - środki transportu</t>
  </si>
  <si>
    <t>9.</t>
  </si>
  <si>
    <t>GRUPA 8 - narzędzia, przyrządy, ruchomości i wyposażenie</t>
  </si>
  <si>
    <t>NIE</t>
  </si>
  <si>
    <t>10.</t>
  </si>
  <si>
    <t>Pozostałe środki trwałe</t>
  </si>
  <si>
    <t>Razem:</t>
  </si>
  <si>
    <t>GRUPA 0 – grunty:</t>
  </si>
  <si>
    <t>Wartość księgowa nieruchomości określona w decyzji WEN.6844.4.2019.MS Prezydenta Miasta o przekształceniu zarządu nad nieruchomością w trwały zarząd, na podstawie operatu szacunkowego sporządzonego przez rzeczoznawcę</t>
  </si>
  <si>
    <t>Decyzja WEN.6844.14.2017 Prezydenta Miasta Świnoujście z dnia 17.10.2017 r.</t>
  </si>
  <si>
    <t>- działka nr 289/2</t>
  </si>
  <si>
    <t>3864,00 m2</t>
  </si>
  <si>
    <t>- działka nr 288/2</t>
  </si>
  <si>
    <t>2014,00 m2</t>
  </si>
  <si>
    <t>- działka nr 287/2</t>
  </si>
  <si>
    <t>2900,00 m2</t>
  </si>
  <si>
    <t>- działka nr 287/1</t>
  </si>
  <si>
    <t>7738,00 m2</t>
  </si>
  <si>
    <t>GRUPA 1 – budynki i lokale:</t>
  </si>
  <si>
    <t>Budynek szkolny</t>
  </si>
  <si>
    <t>- budynek szkolny o powierzchni użytkowej</t>
  </si>
  <si>
    <t>3850,00 m2</t>
  </si>
  <si>
    <t>- zaplecze socjalne boisk sportowych "Orlik"</t>
  </si>
  <si>
    <t>7738,00 m3</t>
  </si>
  <si>
    <t>GRUPA 2 – obiekty inżynierii lądowej i wodnej:</t>
  </si>
  <si>
    <r>
      <t xml:space="preserve"> - boisko wielofunkcyjne, całkowita powierzchnia 10.239,00 m</t>
    </r>
    <r>
      <rPr>
        <vertAlign val="superscript"/>
        <sz val="12"/>
        <rFont val="Times New Roman"/>
        <family val="1"/>
        <charset val="238"/>
      </rPr>
      <t>2</t>
    </r>
    <r>
      <rPr>
        <sz val="12"/>
        <rFont val="Times New Roman"/>
        <family val="1"/>
        <charset val="238"/>
      </rPr>
      <t xml:space="preserve">                                                                               </t>
    </r>
  </si>
  <si>
    <t>*</t>
  </si>
  <si>
    <t>(nawierzchnia z betonu kompozytowego zbrojonego włóknem polipropylenowym - 1144 m², nawierzchnia z poliuretanu - 1144 m², bramki do piłki nożnej – 2 szt., bramki do piłki ręcznej –                                           2 szt., kosze do koszykówki - 4 szt., słupki do mocowania siatki  – 2 szt., piłkochwyty                                          o wysokości 5,00 m – 2 szt.,  bieżnia oraz zeskocznia do skoku w dal z zeskokiem 1018 m²,  -wykonanie płyty z betonu kompozytowego zbrojonego włóknem polipropylenowym, wykonanie nawierzchni z poliuretanu, skrzynia wypełniona piaskiem o wym. 3,0 m x 7,0 m x 0,40 m – 1 szt., chodnik dla pieszych z kostki betonowej o gr.  6 cm - 251 m² , chodnik z możliwością wjazdu samochodów z kostki betonowej o gr. 8 cm - 467 m², zakola bieżni z kostki betonowej o gr. 6 cm - 428 m², trawa - 2171 m², ławki – 15 szt., przyłącze kanalizacji deszczowej, odwodnienie liniowe kanałami systemowymi – 173 mb, słupy o oprawami parkowymi o wysokości 3,0 m. – 11 szt.).</t>
  </si>
  <si>
    <t>- boisko do gry w „dwa ognie”</t>
  </si>
  <si>
    <t>(podbudowa z granulatu gumowego typu SBR - 153 m², nawierzchnia elastyczna z granulatu EPDM i kompozycji poliuretanowej - 153 m², chodnik dla pieszych z kostki betonowej o gr. 6 cm - 240 m², chodnik dla pieszych z kostki betonowej o gr.  8 cm - 95 m². Wykonanie schodków zewnętrznych – 1 szt., trawnik – 400 m², ławek – 2 szt., koszy na śmieci – 1 szt., odwodnienia liniowego kanałami systemowymi - 5,50 mb)</t>
  </si>
  <si>
    <t>- ogrodzenie boiska  - 234 mb</t>
  </si>
  <si>
    <t>- szkolny plac zabaw - Zarządzenie nr 158/2013 Prezydenta Miasta Świnoujście</t>
  </si>
  <si>
    <t>- wyposażenie ww. szkolnego placu zabaw</t>
  </si>
  <si>
    <t>- nawierzchnia placu zabaw</t>
  </si>
  <si>
    <t>- chodnik wewnętrzny</t>
  </si>
  <si>
    <t>- kompleks boisk sportowych „Orlik”</t>
  </si>
  <si>
    <t>4.573,10 m2</t>
  </si>
  <si>
    <t>- ogrodzenie boisk sportowych „Orlik”</t>
  </si>
  <si>
    <t>675,55 mb</t>
  </si>
  <si>
    <t>- ogrodzenie szkoły</t>
  </si>
  <si>
    <t>130,90 mb</t>
  </si>
  <si>
    <t>- plac apelowy</t>
  </si>
  <si>
    <t>410,00 m2</t>
  </si>
  <si>
    <t>- ogrodzenie</t>
  </si>
  <si>
    <t>45,00 mb</t>
  </si>
  <si>
    <t>- boisko do koszykówki (były skatepark)</t>
  </si>
  <si>
    <t>522,00 m2</t>
  </si>
  <si>
    <t>GRUPA 4 – maszyny, urządzenia i aparaty ogólnego zastosowania</t>
  </si>
  <si>
    <t>- zmywarka do naczyń</t>
  </si>
  <si>
    <t>- kociołki przechylne</t>
  </si>
  <si>
    <t>- patelnia elektryczna</t>
  </si>
  <si>
    <t>- zestawy komputerowe</t>
  </si>
  <si>
    <t>- zmywarka do naczyń ZK-05-03</t>
  </si>
  <si>
    <t>- Multibox A 700 z oprogramowaniem i kluczem licencyjnym</t>
  </si>
  <si>
    <t>GRUPA 5 – specjalistyczne maszyny, urządzenia i aparaty:</t>
  </si>
  <si>
    <t>- patelnia elektryczna PE-025N</t>
  </si>
  <si>
    <t>- zmywarka kapturowa</t>
  </si>
  <si>
    <t>GRUPA 6 – urządzenia techniczne:</t>
  </si>
  <si>
    <t>- system sygnalizacji alarmowej</t>
  </si>
  <si>
    <t>- zestaw nagłaśniający YAMAHA ST</t>
  </si>
  <si>
    <t>- system telewizji przemysłowej</t>
  </si>
  <si>
    <t>- system telewizji przemysłowej dot. Boiska „Orlik”</t>
  </si>
  <si>
    <t>- centrala telefoniczna CXS-0424.WM-UPS.4AB</t>
  </si>
  <si>
    <t>GRUPA 7 – środki transportu:</t>
  </si>
  <si>
    <t>- motorower "BRAVO PIAGGO"</t>
  </si>
  <si>
    <t>GRUPA 8 – narzędzia, przyrządy, ruchomości i wyposażenie:</t>
  </si>
  <si>
    <t>- szorowarka</t>
  </si>
  <si>
    <t>- pianola</t>
  </si>
  <si>
    <t>- szafka do przechowywania i bezp. przemieszczania z funkcją ładowania baterii - 2 szt.</t>
  </si>
  <si>
    <t>- kserokopiarka CANON</t>
  </si>
  <si>
    <t>- zestaw nagłaśniający</t>
  </si>
  <si>
    <t>- kserokopiarka CANON iR2520</t>
  </si>
  <si>
    <t>- hangar blaszany</t>
  </si>
  <si>
    <t>- projektor Hitachi CP-S210</t>
  </si>
  <si>
    <t>- komplet do koszykówki zewn. (polowej)</t>
  </si>
  <si>
    <t>- kserokopiarka CANON IP 3300</t>
  </si>
  <si>
    <t>- szafa przelotowa w wydawalni posiłków</t>
  </si>
  <si>
    <t>- sztandar szkolny</t>
  </si>
  <si>
    <t>- drukarka wielofunkcyjna ze skanerem CANON iR 3225N</t>
  </si>
  <si>
    <t>- wiata 6-osobowa – boisko ORLIK – 2 szt.</t>
  </si>
  <si>
    <t>- piłkochwyty – boisko ORLIK - 2 szt.</t>
  </si>
  <si>
    <t>- projektor BENQ MP 724</t>
  </si>
  <si>
    <t>- pozostałe środki trwałe i wyposażenie w używaniu</t>
  </si>
  <si>
    <t>- zbiory biblioteczne</t>
  </si>
  <si>
    <t>- wartości niematerialne i prawne</t>
  </si>
  <si>
    <t>(wszelkie wyposażenie szkoły, takie jak: meble, programy i licencje komputerowe, sprzęt gospodarczo - porządkowy, sprzęt audiowizualny, sprzęt sportowy, wyposażenie gabinetów, kuchni, jadalni, pomieszczeń administracyjno – gospodarczych. Zbiory biblioteczne umarzane jednorazowo w chwili przyjęcia do użytkowania).</t>
  </si>
  <si>
    <t>Zmiany wartości pozostałych środków trwałych:</t>
  </si>
  <si>
    <t>zwiększenia</t>
  </si>
  <si>
    <t>- ławka</t>
  </si>
  <si>
    <t>-notebooki (5 szt)</t>
  </si>
  <si>
    <t>-stół wyładowczy do zmywarki</t>
  </si>
  <si>
    <t>- odkurzacze</t>
  </si>
  <si>
    <t>-pomoce dydaktyczne do świetlicy</t>
  </si>
  <si>
    <t>- meble szkolne (szafy, krzesełka,regały, tablice)</t>
  </si>
  <si>
    <t>- tablica interaktywna 2 szt</t>
  </si>
  <si>
    <t>- projektor</t>
  </si>
  <si>
    <t>- wyposażenie pracowni biologiczno-chemicznej</t>
  </si>
  <si>
    <t>(budżet obywatelski)</t>
  </si>
  <si>
    <t>- korekta wartości</t>
  </si>
  <si>
    <t>- podręczniki</t>
  </si>
  <si>
    <t>- księgozbiór</t>
  </si>
  <si>
    <t>-WNiP</t>
  </si>
  <si>
    <t>zmniejszenia</t>
  </si>
  <si>
    <t>- likwidacja zbiorów bibliotecznych</t>
  </si>
  <si>
    <t>- likwidacja uszkodzonego wyposażenia</t>
  </si>
  <si>
    <t>II.</t>
  </si>
  <si>
    <t>Dane dotyczące innych niż własność praw majątkowych, w tym w szczególności o ograniczonych prawach rzeczowych, użytkowaniu wieczystym, wierzytelnościach, udziałach w spółkach, akcjach oraz o posiadaniu:</t>
  </si>
  <si>
    <t>nie dotyczy</t>
  </si>
  <si>
    <t>III.</t>
  </si>
  <si>
    <t>Dane o zmianach w stanie mienia komunalnego, w zakresie określonym w pkt l i 2,  od dnia złożenia poprzedniej informacji:</t>
  </si>
  <si>
    <t>Zmiana wartości netto majątku</t>
  </si>
  <si>
    <t>L.p.</t>
  </si>
  <si>
    <t>Wyszczególnienie</t>
  </si>
  <si>
    <t>Stan na                              31.12.2018 r. [PLN]</t>
  </si>
  <si>
    <t>Stan na                              31.12.2019 r. [PLN]</t>
  </si>
  <si>
    <t>Zmiana wartości     (4-3) [PLN]</t>
  </si>
  <si>
    <t>Aktywa trwałe:</t>
  </si>
  <si>
    <t>w tym:</t>
  </si>
  <si>
    <t>1. Rzeczowe aktywa trwałe</t>
  </si>
  <si>
    <t>2. Pozostałe aktywa trwałe</t>
  </si>
  <si>
    <t>Aktywa obrotowe</t>
  </si>
  <si>
    <t>Majątek ogółem:</t>
  </si>
  <si>
    <t>Zmiana wartości aktywów trwałych nastąpiła w wyniku:</t>
  </si>
  <si>
    <t>- naprawa na boisku ORLIK</t>
  </si>
  <si>
    <t>- amortyzacja w 2019 roku</t>
  </si>
  <si>
    <t>- wartość nawierzchni placu zabaw</t>
  </si>
  <si>
    <t>IV.</t>
  </si>
  <si>
    <t>Dane o dochodach uzyskanych z tytułu wykonywania prawa własności i innych praw majątkowych oraz                                                               z wykonywania posiadania:</t>
  </si>
  <si>
    <t>Wykonanie na 31.12.2018 r. [PLN]</t>
  </si>
  <si>
    <t>Wykonanie na 31.12.2019 r. [PLN]</t>
  </si>
  <si>
    <t>Dzierżawa składników majątkowych</t>
  </si>
  <si>
    <t>Wynajem</t>
  </si>
  <si>
    <t>Pozostałe dochody</t>
  </si>
  <si>
    <t>Dochód uzyskany z tytułu:</t>
  </si>
  <si>
    <t>- dzierżawy gruntu</t>
  </si>
  <si>
    <t>- czynszy mieszkaniowych</t>
  </si>
  <si>
    <t>- wynajmu pomieszczeń</t>
  </si>
  <si>
    <t>- udostępnienia placu manewrowego (szkoła nauki jazdy)</t>
  </si>
  <si>
    <t>V.</t>
  </si>
  <si>
    <t>Inne dane i informacje o zdarzeniach mających wpływ na stan mienia komunalnego:</t>
  </si>
  <si>
    <t>MIEJSKIE PLACÓWKI OŚWIATOWO - WYCHOWAWCZE</t>
  </si>
  <si>
    <t>Przedszkole Miejskie nr 1 "Perełki Bałtyku",  ul. Warszawska 13</t>
  </si>
  <si>
    <t>GRUPA 0 – grunty</t>
  </si>
  <si>
    <t>Działka nr 594 obręb 5 (KW 10135) o powierzchni 4132 m² położona w Świnoujściu przy                                                     ul. Warszawskiej 13 -trwały zarząd na rzecz Przedszkola Miejskiego Nr 1</t>
  </si>
  <si>
    <t>GRUPA 1 – budynki i lokale</t>
  </si>
  <si>
    <t>Budynek użytkowany od 1września 2010 r. jako przedszkole ośmiooddziałowe,</t>
  </si>
  <si>
    <t>w roku szkolnym 2015/2016 siedem oddziałów plus sala gimnastyczna,</t>
  </si>
  <si>
    <t>1 piętrowy z zabudowanym poddaszem. Budynek murowany, kryty dachówką,</t>
  </si>
  <si>
    <t>użytkowany od 1989 r.,  jest własnością Miasta, powierzchnia użytkowa 1.703,00 m2</t>
  </si>
  <si>
    <t>wartość budynku zwiększona o instalację alarmową (monitoring)</t>
  </si>
  <si>
    <t>- plac zabaw przekazany na podstawie PT 33/WIM/2017 z dnia 26.06.2017 r.</t>
  </si>
  <si>
    <t>- wyposażenie placu zabaw (PT34/WIM/2017 r z dnia 26.06.2017 r.)</t>
  </si>
  <si>
    <t>- system sygnalizacji wizyjnej HD CVI TV na placu zabaw</t>
  </si>
  <si>
    <t>GRUPA 4 – maszyny, urządzenia i aparaty ogólnego zastosowania:</t>
  </si>
  <si>
    <t>- szafa mroźnicza</t>
  </si>
  <si>
    <t>- jarzyniarka - 1 szt.</t>
  </si>
  <si>
    <t>- patelnia gazowa</t>
  </si>
  <si>
    <t>- kuchnia gazowa</t>
  </si>
  <si>
    <t>- piec konwekcyjno parowy</t>
  </si>
  <si>
    <t>- zestaw kociołków elektrycznych</t>
  </si>
  <si>
    <t>- zestaw kociołków</t>
  </si>
  <si>
    <t>- tablica interaktywna</t>
  </si>
  <si>
    <t>- szatkownica</t>
  </si>
  <si>
    <t>- taboret gazowy</t>
  </si>
  <si>
    <t>- okap centralny</t>
  </si>
  <si>
    <t>- okap przyścienny</t>
  </si>
  <si>
    <t>- instrumenty muzyczne</t>
  </si>
  <si>
    <t>- kserokopiarka</t>
  </si>
  <si>
    <t>- stół ze zlewem ze stali nierdzewnej</t>
  </si>
  <si>
    <t>- automat czyszczący</t>
  </si>
  <si>
    <t>Pozostałe środki trwałe:</t>
  </si>
  <si>
    <t>- wyposażenie przedszkola ewidencjonowane na koncie 013, umarzane jednorazowo w chwili przyjęcia do użytkowania, np. wykładziny dywanowe do sal dziecięcych, szafa chłodnicza, wózek platformowy ze stali nierdzewnej, meble, drukarki, aparat telefoniczny, szafy metalowe na akta, szafy ubraniowe BHP, garnki, wyposażenie kuchni w drobny  sprzęt, pralka, odkurzacze, kopiarka Canon, radiomagnetofon, żelazko, meble „Bambino”, komputer, monitor, garnki ze stali nierdzewnej, wózek kelnerski, wykładzina dywanowa, odkurzacz, zestaw mebli na grupę, blender, wyciskarka do owoców, wykładzina dywanowa, leżaki drewniane, wkład do mielenia mięsa do „Wilka”, wiertarka, nożyce do cięcia żywopłotu, szlifierka kątowa, zestaw sprawnościowy na plac zabaw.</t>
  </si>
  <si>
    <t>- wykładziny do sal, bateria prysznicowa, blender, podkaszarka, meble na grupę, czytnik kodów kreskowych, krzesła do pokoju socjalnego, nożyce do żywopłotu, spawarka, komputer dla dyrektora. Zestaw tarcz do jarzyniarki, wirówka do sałaty, kosiarka elektryczna, odkurzacz Karcher, wykładzina dywanowa, meble do sal zabaw, stoliki i krzesła do sal, projektor. Zakupiono pomoce dydaktyczne do prowadzenia zajęć z dziećmi, programy do monitora interaktywnego.</t>
  </si>
  <si>
    <t>- wartości niematerialne i prawne ewidencjonowane na koncie 020 – programy komputerowe MS OFFICE, VULKAN, program antywirusowy.</t>
  </si>
  <si>
    <t>zakupiono meble do pokoju nauczycielskiego, dyrektora, wicedyrektora, logopedy i pedagoga, urządzenie biurowe wielofunkcyjne, niszczarkę do papieru, obieraczkę do warzyw, mikser oraz blender do kuchni.</t>
  </si>
  <si>
    <t>Zmiana wartości netto aktywów trwałych nastąpiła w wyniku:</t>
  </si>
  <si>
    <t>-amortyzacji środków trwałych</t>
  </si>
  <si>
    <t>Dane o dochodach uzyskanych z tytułu wykonywania prawa własności i innych praw majątkowych oraz                                            z wykonywania posiadania:</t>
  </si>
  <si>
    <t>Przedszkole Miejskie nr 3 "Pod Żaglami ", ul. Batalionów Chłopskich 5</t>
  </si>
  <si>
    <t>- budynek użytkowany jest jako przedszkole siedmiooddziałowe. Budynek 1 piętrowy, murowany, podpiwniczony. W piwnicy został  przeprowadzony remont pod kątem przeznaczenia pomieszczeń na szatnie dla dzieci.</t>
  </si>
  <si>
    <t>Dach płaski kryty papą, plac wokół budynku przeznaczony na plac zabaw dla dzieci, ogrodzony płotem z elementów stalowych, zainstalowany monitoring, przebudowano pomieszczenia kuchni                                                    i zaplecza kuchennego na salę dydaktyczną dla dzieci, wyremontowany węzeł cieplny, budynek ocieplony z nową elewacją.</t>
  </si>
  <si>
    <t>Budynek murowany, powierzchnia użytkowa własność Miasta: oddany w trwały zarząd</t>
  </si>
  <si>
    <t>GRUPA 4 – maszyny, urządzenia i aparatyogólnego zastosowania:</t>
  </si>
  <si>
    <t>- monitor interaktywny</t>
  </si>
  <si>
    <t>- zmywarka - 1 szt.</t>
  </si>
  <si>
    <t>- zmywarka (LT)</t>
  </si>
  <si>
    <t>- plac zabaw (PT 1/2018)</t>
  </si>
  <si>
    <t>-  wszelkie wyposażenie przedszkola ewidencjonowane na koncie 013 umarzane jednorazowo                                                      w chwili przyjęcia do użytkowania np.: zestaw mebli do wyposażenia sal dziecięcych, stoliki, krzesełka, komody, zestaw na plac zabaw Baszta (drabinki, huśtawki), odkurzacz, żelazko, wykładziny dywanowe do sal dziecięcych, szafa na pościel, szafki do szatni, szafa gospodarcza, kąciki zabaw na grupę, pojemniki termoizolacyjne do przewożenia żywności, łóżeczka dziecinne „śpioszek”, komputer Inter Corel, monitor Samsung, klawiatura Logitech, odkurzacze Elektrolux, biurka narożne, wycieraczka ażurowa, pojemnik polipropylenowy do przewozu żywości, szafki na klucze szafy metalowe, zestaw komputerowy, wieża, szafa na środki czystości, aparat telefoniczny, dwa wózki 3-półkowe, dwa termosy cateringowe, kosiarka spalinowa, podkaszarka, zestaw mebli do gabinetu logopedy, laptop Lenovo, 15 szt. krzeseł konferencyjnych, 3 szt. wózków kelnerskich, drukarka HP, wiertarka udarowa, kołderki dziecięce i poduszki, parownica, miniwieża Samsung, radioodtwarzacz CD Philips, drukarka laserowa Samsung, niszczarka papieru, szafy i regały do archiwizacji dokumentów, zasilacze podtrzymujące napięcia w komputerach, pojemniki do przewożenia żywności, mini wieża PHILIPS, urządzenie wielofunkcyjne, dysk zewnętrzny, myjka ciśnieniowa, meble do sali dla dzieci, drukarki wielofunkcyjne, komputer stacjonarny, odkurzacze Zelmer, pojemniki  termoizolacyjne, projektor z ekranem, mini wieża sony, regały do gabinetu pedagogicznego, meble do czterech sal, odkurzacz Karcher, laptop HP, lustro, niszczarka do papieru, kącik kuchenny.</t>
  </si>
  <si>
    <t>- wartości niematerialne i prawne ewidencjonowane na koncie 020 tj. program komputerowy,</t>
  </si>
  <si>
    <t>oprogramowanie Windows Office, oprogramowanie antywirusowe ESET, oprogramowanie antywirusowe Kaspersky, oprogramowanie Windows 7.</t>
  </si>
  <si>
    <t>- szafy metalowe BHP - 12 szt.</t>
  </si>
  <si>
    <t>- wózek kelnerski</t>
  </si>
  <si>
    <t>- krzesło biurowe - 4 szt.</t>
  </si>
  <si>
    <t>- komputer - serwer</t>
  </si>
  <si>
    <t>- sprzęt ogrodniczy: kosiarka, podkaszarka, wertykulator</t>
  </si>
  <si>
    <t>- zmywarka kapturowa ASBER</t>
  </si>
  <si>
    <t>- niszczarka do papieru, drukarka</t>
  </si>
  <si>
    <t>- głośnik</t>
  </si>
  <si>
    <t>- biurko nauczyciela</t>
  </si>
  <si>
    <t>- elektronarzędzia konserwatora: szlifierka kątowa, wiertarko-wkrętarka, pilarka tarczowa, wiertarka udarowa</t>
  </si>
  <si>
    <t>- szafki: łazienkowa, biurowa</t>
  </si>
  <si>
    <t>- stojak na ubrania - 2 szt.</t>
  </si>
  <si>
    <t>- pojemniki GN 1/3 - 5 szt.</t>
  </si>
  <si>
    <t>- odkurzacze - 2 szt., odkurzacz piorący Karcher</t>
  </si>
  <si>
    <t>- meble, wykładziny, dywany, firanki, drukarki, pościele, koce</t>
  </si>
  <si>
    <t>- przekazanie środków trwałych do PM11</t>
  </si>
  <si>
    <t>- likwidacja środków trwałych</t>
  </si>
  <si>
    <t>- amortyzacja środków trwałych</t>
  </si>
  <si>
    <t>Dane o dochodach uzyskanych z tytułu wykonywania prawa własności i innych praw majątkowych oraz                                 z wykonywania posiadania:</t>
  </si>
  <si>
    <t>Przedszkole Miejskie nr 5 "Bajka", ul. Witosa 7</t>
  </si>
  <si>
    <r>
      <t xml:space="preserve"> - działka nr 47 obręb 8 (KW 8657) o powierzchni 3976 m</t>
    </r>
    <r>
      <rPr>
        <vertAlign val="superscript"/>
        <sz val="12"/>
        <color rgb="FFFF0000"/>
        <rFont val="Times New Roman"/>
        <family val="1"/>
        <charset val="238"/>
      </rPr>
      <t>2</t>
    </r>
    <r>
      <rPr>
        <sz val="12"/>
        <color rgb="FFFF0000"/>
        <rFont val="Times New Roman"/>
        <family val="1"/>
        <charset val="238"/>
      </rPr>
      <t xml:space="preserve">                                     </t>
    </r>
  </si>
  <si>
    <t>Trwały zarząd – PT 9/WEN/12 z dnia 19.01.2012 r.</t>
  </si>
  <si>
    <t>- budynek użytkowany jest jako przedszkole czterooddziałowe.</t>
  </si>
  <si>
    <t>Powierzchnia wokół budynku ogrodzona siatką,</t>
  </si>
  <si>
    <t>przeznaczona na plac zabaw dla dzieci, zamontowana instalacja alarmowa,</t>
  </si>
  <si>
    <t>budynek murowany jest własnością Miasta</t>
  </si>
  <si>
    <t>- nieodpłatnie otrzymane od Rady Rodziców urządzenie na plac zabaw ,, Statek”</t>
  </si>
  <si>
    <t>- szafa chłodnicza</t>
  </si>
  <si>
    <t>- piec konwekcyjny</t>
  </si>
  <si>
    <t>- patelnia przechylna</t>
  </si>
  <si>
    <t>- obieraczka</t>
  </si>
  <si>
    <t>- obieraczka z separatorem do obierzyn</t>
  </si>
  <si>
    <t>GRUPA 8 – narzędzia, przyrządy, ruchomości i wyposażenie</t>
  </si>
  <si>
    <t>- domek gospodarczy</t>
  </si>
  <si>
    <t>- wiata śmietnikowa</t>
  </si>
  <si>
    <t>- wszelkie wyposażenie przedszkola ewidencjonowane na koncie 013 oraz wartości niematerialne                                                    i prawne ewidencjonowane na koncie 020, umarzane jednorazowo w chwili przyjęcia do użytkowania, takie jak: meble, programy i licencje komputerowe, sprzęt gospodarczo- porządkowy, sprzęt audiowizualny, wyposażenie placu zabaw i sal dydaktycznych, wyposażenie  pomieszczeń administracyjno-gospodarczych i kuchni itp.</t>
  </si>
  <si>
    <t>- telefon</t>
  </si>
  <si>
    <t>- wkrętarka</t>
  </si>
  <si>
    <t>- klawiatura i mysz</t>
  </si>
  <si>
    <t>- krzesła biurowe</t>
  </si>
  <si>
    <t>- mikser</t>
  </si>
  <si>
    <t>- ramię tnące</t>
  </si>
  <si>
    <t>- kuchenka mikrofalowa</t>
  </si>
  <si>
    <t>- szlifierka</t>
  </si>
  <si>
    <t>- wyrzynarka</t>
  </si>
  <si>
    <t>- odtwarzacz</t>
  </si>
  <si>
    <t>- niszczarka</t>
  </si>
  <si>
    <t>- dywan</t>
  </si>
  <si>
    <t>- statyw do monitora interaktywnego</t>
  </si>
  <si>
    <t>- program antywirusowy</t>
  </si>
  <si>
    <t>- programy multimedialne</t>
  </si>
  <si>
    <t>- likwidacja</t>
  </si>
  <si>
    <t>- przeniesienie do ewidencji pozaksięgowej zgodnie z obowiązującą  polityką rachunkowości</t>
  </si>
  <si>
    <t>- wyłączenie z ewidencji  zgodnie z obowiązującą  polityką rachunkowości</t>
  </si>
  <si>
    <t>- otrzymanie z Urzędu Miasta - wiata śmietnikowa</t>
  </si>
  <si>
    <t>- odpisy amortyzacjne</t>
  </si>
  <si>
    <t>Dane o dochodach uzyskanych z tytułu wykonywania prawa własności i innych praw majątkowych oraz                                                                z wykonywania posiadania:</t>
  </si>
  <si>
    <t>Przedszkole Miejskie nr 9, ul. Sosnowa 16</t>
  </si>
  <si>
    <t>- działka nr 242 obręb 12 (KW 13008) o powierzchni 3.270 m² położona w Świnoujściu</t>
  </si>
  <si>
    <t>ul. Sosnowa 16 otrzymana w trwały zarząd na rzecz Przedszkola Miejskiego Nr 9</t>
  </si>
  <si>
    <t>- działka nr 248/1 obręb 12 (KE 25937) o powierzchni 3.245 m² położona w  Świnoujściu</t>
  </si>
  <si>
    <t>ul. Sosnowa otrzymana w trwały zarząd na rzecz Przedszkola Miejskiego Nr 9</t>
  </si>
  <si>
    <t>- budynek murowany piętrowy, kryty dachówką, teren wokół ogrodzony,</t>
  </si>
  <si>
    <t>budynek użytkowany jako przedszkole mieści również mały oddział żłobkowy</t>
  </si>
  <si>
    <t>powierzchnia użytkowa budynku: 1.024,00 m2</t>
  </si>
  <si>
    <t>GRUPA 5 – maszyny, urządzenia i aparaty ogólnego zastosowania:</t>
  </si>
  <si>
    <t>- wyparzacz</t>
  </si>
  <si>
    <t>- zmywarka podblatowa</t>
  </si>
  <si>
    <t>- piec konwekcyjno-parowy</t>
  </si>
  <si>
    <t>- patelnia elektryczna uchylna</t>
  </si>
  <si>
    <t>- robot WILK</t>
  </si>
  <si>
    <t>- kociołki elektryczne uchylne</t>
  </si>
  <si>
    <t>- zmywarka</t>
  </si>
  <si>
    <t>- sprzęt ogrodowy</t>
  </si>
  <si>
    <t>- urządzenie wielofunkcyjne</t>
  </si>
  <si>
    <t>-wszelkie wyposażenie przedszkola ewidencjonowane na koncie 013, 020 umarzane jednorazowo w chwili przyjęcia do użytkowania np. krzesła, stoły, szafa ze stali nierdzewnej do wyposażenia kuchni, kosiarka, wieszaki, ławeczki, regały ubraniowe przedszkolne, zestaw gimnastyczny, tor przeszkód – zestaw piankowy do rehabilitacji, wykładzina dywanowa, kładka – tor do ćwiczeń, łóżeczka przedszkolne, naświetlacz do jaj, plac zabaw, stoły do grupy dziecięcej, zestaw mebli „Łąka”, łóżeczka przedszkolne, kładka do ćwiczeń, tor przeszkód, pojemnik na piłki, wykładzina dywanowa, telefon Siemens, NOTEBOOK HP do pracy z dziećmi z programem logopedycznym, naświetlacz do jaj, programy komputerowe, oprogramowanie LOGOPEDIA – pakiet podstawowy, szafki do szatni grupy „0”, meble do sali grupy „0”, program antywirusowy, szatnia czerwona, krzesełka na grupę, garnek ze stali nierdzewnej, szafa chłodnicza, komputer, radiomagnetofony, szafa mroźnicza, komputer, krajalnica, stolik i ławka ze stali nierdzewnej, taboret elektryczny, kuchenka elektryczna, szafy bhp, drukarka, urządzenie wielofunkcyjne, wykładzina dywanowa. Komputer, monitor, półka ze stali nierdzewnej, czajnik bezprzewodowy, wycieraczki, doposażenie kuchni, szatnia narożna, wykładzina dywanowa, nożyce do żywopłotu, wierza Philips, wkrętarko-wiertarka, kosiarka spalinowa, projektor EB-X41, wózek gastronomiczny, meble dla nowej grupy.</t>
  </si>
  <si>
    <t>- zakupiono suszarkę elektryczną, pralkę, obieraczkę, urządzenie wielofunkcyjne WILK, biurka narozne, meble do nowej szatni i łazienki, drukarkę ze skanerem, niszczarkę do dokumentów, monitor AVTEK</t>
  </si>
  <si>
    <t>- otrzymano nieodpłatnie pozostałe środki trwałe na doposażenie punktu dożywiania</t>
  </si>
  <si>
    <t>- umorzenie aktywów trwałych za 2018 r.</t>
  </si>
  <si>
    <t>Dane o dochodach uzyskanych z tytułu wykonywania prawa własności i innych praw majątkowych oraz                                                          z wykonywania posiadania:</t>
  </si>
  <si>
    <t>- wynajmu sali na świetlicę dla dzieci, prowadzoną przez TPD oraz placu pod kiosk warzywny.</t>
  </si>
  <si>
    <t>Przedszkole Miejskie nr 10 "Kolorowy Świat", ul. Monte Cassino 24-25</t>
  </si>
  <si>
    <t>- kociołki warzelne</t>
  </si>
  <si>
    <t>- patelnie elektryczne</t>
  </si>
  <si>
    <t>- maszyna wieloczynnościowa</t>
  </si>
  <si>
    <t>- okap kuchenny</t>
  </si>
  <si>
    <t>- mikser wielofunkcyjny</t>
  </si>
  <si>
    <t>- kociołki uchylne</t>
  </si>
  <si>
    <t>- prasowalnia</t>
  </si>
  <si>
    <t>- wszelkie wyposażenie przedszkola ewidencjonowane na koncie 013, umarzane są jednorazowo w chwili przyjęcia do użytkowania, np.: mata ochronna podłogowa, szlifierka kątowa, termometry, miski stalowe, szafa chłodnicza, leżaki, krzesła, CPL 310 COLOR, aparat telefoniczny, laptop Inspirion 15R, szafy metalowe, regały, szafka, wieża XA64, kosiarka, zestaw komputerowy, drukarka laserowa HP, dwie sztuki odkurzaczy „Zelmer”, komputer stacjonarny, monitor LG, pojemniki do pieca konwekcyjnego, radiomagnetofon, szafka pod ksero, gablota szklana, odkurzacze Zelmer, komputer stacjonarny dla wicedyrektora, zamrażarka BEKO, drukarka LASER JET, telewizor Philips, dysk zewnętrzny, kuchenka gazowa, pralka Gorenje, stół wykładowczy, szfa metalowa ubraniowa, Telewizor Manta, mini wieże meble do oddziałów zamiejscowych, robot kuchenny, odkurzacze, projektor z ekranem, listwy potrzymujące napięcie, dywan na salę, szafy do przechowywania dokumentów, szafy na pościel dla dzieci, meble do sla i szatni, sprzęt power audio Manta</t>
  </si>
  <si>
    <t>- wartości niematerialne i prawne ewidencjonowane są na koncie 020, tj. rozszerzenie oprogramowania Optivum wariant I, oprogramowania antywirusowe ESSET, oprogramowanie OFICE, oprogramowanie antywirusowe Kaspersky, oprogramowanie Office.</t>
  </si>
  <si>
    <t>- szafydo przechowywania dokumentów do księgowości</t>
  </si>
  <si>
    <t>- szafy na pościel dla dzieci na nowoutworzoną grupę przedszkolną</t>
  </si>
  <si>
    <t>- meble do sali i szatni na nowoutworzoną grupę przedszkolną</t>
  </si>
  <si>
    <t>- dywany na sale przedszkolne - 6 szt.</t>
  </si>
  <si>
    <t>- sprzęt power audio Manta</t>
  </si>
  <si>
    <t>- zakup środków trwałych</t>
  </si>
  <si>
    <t>- amortyzacja za 2018 rok</t>
  </si>
  <si>
    <t>Dane o dochodach uzyskanych z tytułu wykonywania prawa własności i innych praw majątkowych oraz                                                              z wykonywania posiadania:</t>
  </si>
  <si>
    <t>Przedszkole Miejskie nr 11 "Tęcza", ul. Gdyńska 27B</t>
  </si>
  <si>
    <r>
      <t xml:space="preserve"> - działka nr 531 obręb 9 (KW 25377) o powierzchni 4789 m</t>
    </r>
    <r>
      <rPr>
        <vertAlign val="superscript"/>
        <sz val="12"/>
        <color rgb="FFFF0000"/>
        <rFont val="Times New Roman"/>
        <family val="1"/>
        <charset val="238"/>
      </rPr>
      <t>2</t>
    </r>
    <r>
      <rPr>
        <sz val="12"/>
        <color rgb="FFFF0000"/>
        <rFont val="Times New Roman"/>
        <family val="1"/>
        <charset val="238"/>
      </rPr>
      <t xml:space="preserve">                          </t>
    </r>
  </si>
  <si>
    <t>- budynek Typ C 15E - ściany zewnętrzne konstrukcji drewnianej, półfabrykaty, budynek parterowy użytkowany jako czterooddziałowe przedszkole, z elementów drewnopochodnych typu szwedzkiego, teren ogrodzony z placem zabaw dla dzieci jest własnością Miasta, powierzchnia użytkowa 837,20 m2</t>
  </si>
  <si>
    <t>GRUPA 4 – maszyny, urzadzenia i aparaty:</t>
  </si>
  <si>
    <t>GRUPA 6 –urządzenia techniczne:</t>
  </si>
  <si>
    <t>- aparat projekcyjny</t>
  </si>
  <si>
    <t>GRUPA 8 - narzędzia, przyrządy, ruchomości i wyposażenie:</t>
  </si>
  <si>
    <t>- wyposażenie placu zabaw</t>
  </si>
  <si>
    <t>- wszelkie wyposażenie przedszkola ewidencjonowane na koncie 013 oraz wartości niematerialne                                                         i prawne ewidencjonowane na koncie 020, umarzane jednorazowo w chwili przyjęcia do użytkowania, takie jak: meble, zestawy komputerowe, programy i licencje komputerowe, sprzęt gospodarczo- porządkowy, sprzęt audiowizualny, wyposażenie placu zabaw i sal dydaktycznych, wyposażenie  pomieszczeń administracyjno-gospodarczych, pojemniki niezbędne do przewożenia posiłków itp.</t>
  </si>
  <si>
    <t>- regały</t>
  </si>
  <si>
    <t>- kamery zewnętrzne</t>
  </si>
  <si>
    <t>- komody</t>
  </si>
  <si>
    <t>- szafki kuchenne</t>
  </si>
  <si>
    <t>- szafy metalowe</t>
  </si>
  <si>
    <t>- kuchenka elektryczna</t>
  </si>
  <si>
    <t>- odkurzacz</t>
  </si>
  <si>
    <t>- dyski zewnętrzne</t>
  </si>
  <si>
    <t>- piła ręczna</t>
  </si>
  <si>
    <t>- wiertarka</t>
  </si>
  <si>
    <t>- pilarka</t>
  </si>
  <si>
    <t>- zestaw narzędzi</t>
  </si>
  <si>
    <t>- radioodtwarzacze</t>
  </si>
  <si>
    <t>- skanery</t>
  </si>
  <si>
    <t>- oprogramowanie komputera</t>
  </si>
  <si>
    <t>- laptop z myszką</t>
  </si>
  <si>
    <t>1. Rzeczowe aktywa trwałe</t>
  </si>
  <si>
    <t>- urządzenia placu zabaw - przekazane z Przedszkola Miejskiego Nr 3</t>
  </si>
  <si>
    <t>- amortyzacja w 2018 roku</t>
  </si>
  <si>
    <t>SZKOŁY PODSTAWOWE  Z ODDZIAŁAMI DOTYCHCZASOWYCH GIMNAZJÓW</t>
  </si>
  <si>
    <t>Szkoła Podstawowa nr 1 im. Marynarki Wojennej RP, ul. Narutowicza 10</t>
  </si>
  <si>
    <t>Dotychczasowe Gimnazjum Publiczne nr 1</t>
  </si>
  <si>
    <t>GRUPA 0 – Grunty</t>
  </si>
  <si>
    <t>Szkoła Podstawowa nr 1</t>
  </si>
  <si>
    <t>Trwały zarząd - PT14/WEN/12 i PT 15/WEN/12</t>
  </si>
  <si>
    <t>- działka nr 288/1 - powierzchnia 2551 m2</t>
  </si>
  <si>
    <t>- działka nr 289/1 - powierzchnia 6958 m2</t>
  </si>
  <si>
    <t>Trwały zarząd na podstawie Decyzji Prezydenta Miasta Świnoujście - WEN.6844.16.2017.KO</t>
  </si>
  <si>
    <t>- budynek</t>
  </si>
  <si>
    <t>- Budynek dydaktyczny</t>
  </si>
  <si>
    <t>- Sala gimnastyczna z zapleczem</t>
  </si>
  <si>
    <t>- Stołówka z łącznikiem</t>
  </si>
  <si>
    <t>- Budynek sali sportowej (segment A+B) wraz z infrastrukturą</t>
  </si>
  <si>
    <t>- boisko sportowe z nawierzchnią lekkoatletyczną</t>
  </si>
  <si>
    <t>- kserokopiarki</t>
  </si>
  <si>
    <t>- komputer serwer</t>
  </si>
  <si>
    <t>- maszyny do pisania</t>
  </si>
  <si>
    <t>- kamera</t>
  </si>
  <si>
    <t>- nagrywarka</t>
  </si>
  <si>
    <t>- tablica do kosza</t>
  </si>
  <si>
    <t>- sprzęt muzyczny</t>
  </si>
  <si>
    <t>- kosiarka</t>
  </si>
  <si>
    <t>- obieraczki</t>
  </si>
  <si>
    <t>- drukarka laserowa</t>
  </si>
  <si>
    <t>- kasa fiskalna</t>
  </si>
  <si>
    <t>- jarzyniarka</t>
  </si>
  <si>
    <t>- drukarki</t>
  </si>
  <si>
    <t>- zestaw komputerowy PC Libro</t>
  </si>
  <si>
    <t>- zestaw monitoringu</t>
  </si>
  <si>
    <t>- zestaw muzyczny Yamacha</t>
  </si>
  <si>
    <t>- drukarka</t>
  </si>
  <si>
    <t>- zmywarka, zaparzarka</t>
  </si>
  <si>
    <t>- obieraczka do ziemniaków</t>
  </si>
  <si>
    <t>- patelnia elektryczna żeliwna uchylna</t>
  </si>
  <si>
    <t>- kocioł warzelny elektryczny</t>
  </si>
  <si>
    <t>- piec kompaktowy elektryczny konwekcyjno-parowy</t>
  </si>
  <si>
    <t>- kuchnia gazowa czteropalnikowa</t>
  </si>
  <si>
    <t>- patelnia uchylna elektryczna</t>
  </si>
  <si>
    <t>- bemar zbiornik wody</t>
  </si>
  <si>
    <t>- szatkownica do warzyw</t>
  </si>
  <si>
    <t>- robot kuchenny (mikser)</t>
  </si>
  <si>
    <t>- szafa przelotowa</t>
  </si>
  <si>
    <t>- kocioł warzelny</t>
  </si>
  <si>
    <t>- maszyna wieloczynnościowa z kompletem przystawek</t>
  </si>
  <si>
    <t>- centrala telefoniczna silian NTC</t>
  </si>
  <si>
    <t>- kserokopiarka Canon IRA 4025</t>
  </si>
  <si>
    <t>- kserokopiarka Canon IRA 5235</t>
  </si>
  <si>
    <t>- pulpit lektora z elektroniką i okablowaniem</t>
  </si>
  <si>
    <t>- automat szorująco-zbierający</t>
  </si>
  <si>
    <t>- sztandar szkoły</t>
  </si>
  <si>
    <t>- wszelkie wyposażenie szkoły w zbiory biblioteczne ewidencjonowane na koncie 013 i 014, umarzane jednorazowo w chwili przyjęcia do użytkowania</t>
  </si>
  <si>
    <t>- zakupiono m.in. kserokopiarkę, wózek trójkołowy, zestaw mikrofonów, meble dla klas I-III, tablice tryptyki, kasę fiskalną, materace jako osłony ścian sali gimnastycznej, fontannę wody pitnej, ławki na korytarze, obieraczkę do kuchni, tablice interaktywne, kolumnę głośnikową i inne drobne,</t>
  </si>
  <si>
    <t>- zakupiono podręczniki i ksiązki oraz darowizny książek</t>
  </si>
  <si>
    <t>- likwidacja zużytych książek i ćwiczeń</t>
  </si>
  <si>
    <t>- likwidacja zużytych pozostałych środków trwałych</t>
  </si>
  <si>
    <t>Zmiana wartości  aktywów trwałych nastąpiła w wyniku:</t>
  </si>
  <si>
    <t>- system sygnalizacji ppoż</t>
  </si>
  <si>
    <t>- wewnętrzna instalacja hydrantowa</t>
  </si>
  <si>
    <t>umorzenia Szkoły Podstawowej nr 1</t>
  </si>
  <si>
    <t>- umorzenie boiska sportowego</t>
  </si>
  <si>
    <t>- umorzenie budynku</t>
  </si>
  <si>
    <t>- umorzenie majątku</t>
  </si>
  <si>
    <t>umorzenia dotychczasowego Gimnazjum Publicznego nr 1</t>
  </si>
  <si>
    <t>- umorzenie budynku dydaktycznego</t>
  </si>
  <si>
    <t>- umorzenie stołówki</t>
  </si>
  <si>
    <t>- umorzenie sali gimnaztycznej</t>
  </si>
  <si>
    <t>- umorzenie sali sportowej (segment A+B) wraz z infrastrukturą</t>
  </si>
  <si>
    <r>
      <t>Zmiana wartości aktywów obrotowych nastąpiła w wyniku</t>
    </r>
    <r>
      <rPr>
        <sz val="12"/>
        <color rgb="FFFF0000"/>
        <rFont val="Times New Roman"/>
        <family val="1"/>
        <charset val="238"/>
      </rPr>
      <t xml:space="preserve"> różnicy stanów konta funduszu socjalnego na koniec 2018 roku w stosunku do końca 2017 roku.</t>
    </r>
  </si>
  <si>
    <t>Dane o dochodach uzyskanych z tytułu wykonywania prawa własności i innych praw majątkowych oraz                                                                                             z wykonywania posiadania:</t>
  </si>
  <si>
    <t>- wynajmu sal lekcyjnych oraz sal w przyziemiu, pomieszczeń sali gimnastycznej i sportowej, a także pomieszczeń na klub fitness</t>
  </si>
  <si>
    <t>- pozostałe dochody - wpływy z tytułu wydania duplikatów świadectw szkolnych i legitymacji, a także opłat za posiłki w stołówce szkolne, odsetek za nietarminowe wpłaty z tytułu najmu, sprzedaży złomu i wpłat za sekcję pływacką</t>
  </si>
  <si>
    <t>Szkoła Podstawowa nr 2 im. mjra Henryka Sucharskiego, ul. Białoruska 2</t>
  </si>
  <si>
    <t>Dotychczasowe Gimnazjum Publiczne nr 3</t>
  </si>
  <si>
    <t>GRUPA 0 –grunty:</t>
  </si>
  <si>
    <t>Decyzją Prezydenta Miasta Świnoujścia znak: WGN IV/72272/40-9/03 z dnia 10.09.2003 r.                                                 oraz Decyzją Urzędu Rejonowego w Świnoujściu znak: GNG Sz 7224-275-1/95454 z dnia 21.11.1995 r. oddano w trwały zarząd na rzecz Szkoły Podstawowej Nr 2 w Świnoujściu – nieruchomości zabudowanej, oznaczonej numerem działki 240/3 o pow. 10546 m² obręb 12                                         (KW 26235) położonej w Świnoujściu przy ulicy Białoruskiej 2 - PT nr 20/WEN/12 z dnia 01.02.2012 r.</t>
  </si>
  <si>
    <t>Grunt pod budynkiem oraz budynek dotychczasowego Gimnazjum Publicznego nr 3 - Uchwała                                                 nr XLIII/322/2017 Rady Miasta Świnoujście z dnia 30.06.2017 r. w sprawie przejęcia przez jednostki oświatowe prowadzone przez Gminę Miasto Świnoujście, należności, zobowiązania finansowe oraz dokumentacji dotychczasowych gimnazjów włączonych do ośmioletnich szkół podstawowych (działka, na której ustanowiono trwały zarząd PT 29/WEN/12 z dnia 10.02.2012 r.)</t>
  </si>
  <si>
    <t>Szkoła Podstawowa nr 2</t>
  </si>
  <si>
    <t>- kubatura</t>
  </si>
  <si>
    <t>10323,00 m3</t>
  </si>
  <si>
    <t>- powierzchnia użytkowa</t>
  </si>
  <si>
    <t>1356,00 m2</t>
  </si>
  <si>
    <t>w tym lokale mieszkalne</t>
  </si>
  <si>
    <t>86,17 m2</t>
  </si>
  <si>
    <t>Plac apelowy</t>
  </si>
  <si>
    <t>- powierzchnia</t>
  </si>
  <si>
    <t>400,00 m2</t>
  </si>
  <si>
    <t>Ogrodzenie metalowe</t>
  </si>
  <si>
    <t>- budynek szkolny</t>
  </si>
  <si>
    <t>1507,51m2</t>
  </si>
  <si>
    <t>- budynek hali sportowej wraz z infrastrukturą</t>
  </si>
  <si>
    <t>1599,15m2</t>
  </si>
  <si>
    <t>- ogrodzenie panelowe wraz z furtką i bramą</t>
  </si>
  <si>
    <t>137,00 mb</t>
  </si>
  <si>
    <t>- ogrodzenie metalowe</t>
  </si>
  <si>
    <t>66,00 mb</t>
  </si>
  <si>
    <t>Boisko sportowe</t>
  </si>
  <si>
    <t>1315,00 m2</t>
  </si>
  <si>
    <t>Szkolny plac zabaw „Radosna szkoła”</t>
  </si>
  <si>
    <t>- wyposażenie</t>
  </si>
  <si>
    <t>Boisko do gry w piłkę nożną</t>
  </si>
  <si>
    <t>807,47 m2</t>
  </si>
  <si>
    <t>- sieć c.o.</t>
  </si>
  <si>
    <t>- sieć wodno-kanalizacyjna</t>
  </si>
  <si>
    <t>- sieć elektryczna</t>
  </si>
  <si>
    <t>GRUPA 3 – kotły i maszyny energetyczne:</t>
  </si>
  <si>
    <t>- instalacja technologiczna kotłowni</t>
  </si>
  <si>
    <t>Dotychczasowe Gimnazjum Publicznenr 3</t>
  </si>
  <si>
    <t>- kotłownia gazowa c.o. i c.w.</t>
  </si>
  <si>
    <t>- kotłownia gazowa hali sportowej</t>
  </si>
  <si>
    <t>- zespoły komputerowe</t>
  </si>
  <si>
    <t>zmiany:</t>
  </si>
  <si>
    <t>- likwdacja środka trwałego - zespołu komputerowego</t>
  </si>
  <si>
    <t>GRUPA 5 – specjalistyczne maszyny urządzenia i apatary:</t>
  </si>
  <si>
    <t>- pozostałe urządzenia przemysłowe: szorowarka BND</t>
  </si>
  <si>
    <t>- urządzenia telefoniczne</t>
  </si>
  <si>
    <t>- zestaw nagłośnieniowy</t>
  </si>
  <si>
    <t>GRUPA 8 – narzędzia, przyrządy, ruchomości i  wyposażenie:</t>
  </si>
  <si>
    <t>- bemar gastronomiczny</t>
  </si>
  <si>
    <t>- sprzęt dydaktyczny</t>
  </si>
  <si>
    <t>- sprzęt szkolny- wyposażenie</t>
  </si>
  <si>
    <t>- przeniesienie zbioru bibliotecznego z GP-3 do SP-2</t>
  </si>
  <si>
    <t>- wyposażenie techniczne do prac biurowych</t>
  </si>
  <si>
    <t>- sprzęt konserwatorski, porządkowy i ppoż.</t>
  </si>
  <si>
    <t>- wyposażenie świetlicy i sal lekcyjnych</t>
  </si>
  <si>
    <t>- pomoce dydaktyczne</t>
  </si>
  <si>
    <t>- pozostałe wyposażenie</t>
  </si>
  <si>
    <t>- wyposażenie techniczne i dydaktyczne pracowni multimedialnych</t>
  </si>
  <si>
    <t>- wyposażenie stołówki</t>
  </si>
  <si>
    <t>- tablice interaktywne</t>
  </si>
  <si>
    <t>- wyposażenie gabinetu pielęgniarki</t>
  </si>
  <si>
    <t>- sprzęt porządkowy- odkurzacz</t>
  </si>
  <si>
    <t>- sprzęt komputerowy</t>
  </si>
  <si>
    <t>- szafy dla uczniów, regały do sal lekcyjnych</t>
  </si>
  <si>
    <t>- gazetka wirtualna</t>
  </si>
  <si>
    <t>- pomoce dydaktyczne do nauczania wczesnoszkolnego</t>
  </si>
  <si>
    <t>- pomoce dydaktyczne do logopedii</t>
  </si>
  <si>
    <t>- pomoce dydaktyczne do terapii pedagogicznej</t>
  </si>
  <si>
    <t>- rolety do sal lekcyjnych</t>
  </si>
  <si>
    <t>- sprzęt sportowy</t>
  </si>
  <si>
    <t>- książki do biblioteki szkolnej</t>
  </si>
  <si>
    <t>- likwidacja pomocy dydaktycznych</t>
  </si>
  <si>
    <t>- likwidacja sprzętu komputerowego</t>
  </si>
  <si>
    <t>- likwidacja sprzętu RTV</t>
  </si>
  <si>
    <t>- likwidacja mebli szkolnych</t>
  </si>
  <si>
    <t>- likwidacja sprzętu biurowego</t>
  </si>
  <si>
    <t>- otrzymanie środka trwałego - instalacja hydrantowa wewnętrzna</t>
  </si>
  <si>
    <t>- amortyzacja środków trwałych za 2018 r.</t>
  </si>
  <si>
    <t>- umorzenie jednorazowe środków trwałych w 2018 r.</t>
  </si>
  <si>
    <t>Dane o dochodach uzyskanych z tytułu wykonywania prawa własności i innych praw majątkowych oraz                                                                               z wykonywania posiadania:</t>
  </si>
  <si>
    <t>- wynajmu sal lekcyjnych, sali gimnastycznej, hali sportowej</t>
  </si>
  <si>
    <t>- wynajmu lokali mieszkalnych</t>
  </si>
  <si>
    <t>- wydzierżawienia osobom fizycznym pasa zieleni</t>
  </si>
  <si>
    <t>(stanowiącym część działki będącej w stałym zarządzie SP-2)</t>
  </si>
  <si>
    <t>Decyzją Prezydenta Miasta Świnoujście z dnia 22 września 2017 r. ustanowiono trwały zarząd na rzecz Szkoły Podstawowej nr 2 w Świnoujsciu, nieruchomości położonej w Świnoujściu, przy ulicy Norweskiej 12, oznaczonej numerem działki 7/2 o pow. 0.8332 ha w obrębie ewidencyjnym 0012 miasta Świnoujście.                                                                                                                                                                         Uchwałą Nr XLIII/322/2017 Rady Miasta Świnoujście z dnia 30 czerwca 2017 r. w sprawie przejęcia przez jednostki oświatowe prowadzone przez Gminę Misto Świnoujście mienia, należności i zobowiązań finansowych oraz dokumentacji dotychczasowych gimnazjów włączonych do ośmioletnich szkół podstawowych. Mienie nieruchome oraz mienie ruchome powierzone Gimnazjum Publicznemu nr 3, przejmuje na cele edukacyjne Szkoła Podstawowa nr 2 w Świnoujściu, przy ulicy Białoruskiej 2.</t>
  </si>
  <si>
    <t>prot.  z-o z dnia  01.02.2012 r. UM PT nr 19/WEN/12, korekta- PT 19/WEN/12 z dnia 01.02.2012 dot. wartości początkowej działki nr 0008</t>
  </si>
  <si>
    <t>- zwiększenie powstałe w wyniku przebudowy pomieszczeń piwnicznych na bibliotekę</t>
  </si>
  <si>
    <t>(Zarządzenie Nr 260/2018  Prezydenta Miasta Świnoujście z dnia 18.04.2018 r.)</t>
  </si>
  <si>
    <r>
      <t xml:space="preserve"> - boisko wielofunkcyjne, całkowita powierzchnia 10.239,00 m</t>
    </r>
    <r>
      <rPr>
        <vertAlign val="superscript"/>
        <sz val="12"/>
        <color rgb="FFFF0000"/>
        <rFont val="Times New Roman"/>
        <family val="1"/>
        <charset val="238"/>
      </rPr>
      <t>2</t>
    </r>
    <r>
      <rPr>
        <sz val="12"/>
        <color rgb="FFFF0000"/>
        <rFont val="Times New Roman"/>
        <family val="1"/>
        <charset val="238"/>
      </rPr>
      <t xml:space="preserve">                                                                               </t>
    </r>
  </si>
  <si>
    <t>- szafki uczniowskie</t>
  </si>
  <si>
    <t>- telewizor do światlicy</t>
  </si>
  <si>
    <t>- urządzenie wielofunkcyjne CANON</t>
  </si>
  <si>
    <t>- konstrukcja do gry w koszykówkę</t>
  </si>
  <si>
    <t>- wiertarka BOSCH</t>
  </si>
  <si>
    <t>- drukarka laserowa BROTHER</t>
  </si>
  <si>
    <t>- licencja</t>
  </si>
  <si>
    <t>- pojemniki termoizolacyjne</t>
  </si>
  <si>
    <t>- wyposażenie gabinetów profilaktyki zdrowotnej i pomocy przedlekarskiej</t>
  </si>
  <si>
    <t>- przebudowa pomieszczeń piwnicznych na bibliotekę</t>
  </si>
  <si>
    <t>Szkoła Podstawowa nr 4  z Oddziałami Integracyjnymi im. kpt. ż.w. Mamerta Stankiewicza,  ul. Szkolna 1</t>
  </si>
  <si>
    <t>GRUPA  0 – GRUNTY:</t>
  </si>
  <si>
    <t>Gmina Miasto Świnoujście przekazała protokołem zdawczo-odbiorczym środek trwały - działkę                                   nr 516/2. Trwały zarząd –PT 23/WEN/12 z dnia 10.02.2012 r.</t>
  </si>
  <si>
    <t>3.105,25 m2</t>
  </si>
  <si>
    <t>- termomodernizacja budynku szkoły</t>
  </si>
  <si>
    <t>- instalacja ciepłej wody w pawilonach</t>
  </si>
  <si>
    <t>- instalacja hydrantowa wewnętrzna</t>
  </si>
  <si>
    <t>- magazynek sportowy</t>
  </si>
  <si>
    <t>40,00 m2</t>
  </si>
  <si>
    <t>- kiosk szkolny "Irys"</t>
  </si>
  <si>
    <t>8,55 m2</t>
  </si>
  <si>
    <t>- skrzydło dobudowane</t>
  </si>
  <si>
    <t>870,80 m2</t>
  </si>
  <si>
    <t>- boisko do piłki nożnej o nawierzchni z trawy syntetycznej - 1591,00 m2, bieżnia lekkoatletyczna trzytorowa - 60,00 mb, nawierzchnia poliuretanowa, wyposażenie boiska: bramki aluminiowe - 2 szt., piłkochwyty systemowe</t>
  </si>
  <si>
    <t>- szkolny plac zabaw - elementy zagospodarowania terenu: ogrodzenie -              16 mb, nawierzchnia pod urządzenie zabawowe - 211,50 m2, nawierzchnie komunikacyjne: chodniki wewnętrzne - 53,50 m2, zieleń (trawnik) -                      234,50 m2. Modernizacja w 2015 roku</t>
  </si>
  <si>
    <t>- komputery</t>
  </si>
  <si>
    <t>- wideoprojektor</t>
  </si>
  <si>
    <t>- tablice multimedialne z projektorami i głośnikami</t>
  </si>
  <si>
    <t>GRUPA 5 - specjalistyczne maszyny, urządzenia i aparaty:</t>
  </si>
  <si>
    <t>- młynek koloidalny</t>
  </si>
  <si>
    <t>- obieraczka do jarzyn</t>
  </si>
  <si>
    <t>- zmywarka kapturowa  FAST</t>
  </si>
  <si>
    <t>- robot gastronomiczny wielofunkcyjny</t>
  </si>
  <si>
    <t>- atlas z ławeczką</t>
  </si>
  <si>
    <t>- maszyna czyszcząca bd 50/60 do mycia korytarzy</t>
  </si>
  <si>
    <t>- okap przyścienny z łapaczami tłuszczu</t>
  </si>
  <si>
    <t>szkolny plac zabaw:</t>
  </si>
  <si>
    <t>- mały poligon</t>
  </si>
  <si>
    <t>- baszta</t>
  </si>
  <si>
    <t>- huśtawka 2+1</t>
  </si>
  <si>
    <t>- huśtawka ważka</t>
  </si>
  <si>
    <t>- przeplotnia potrójna</t>
  </si>
  <si>
    <t>- tablica regulaminowa</t>
  </si>
  <si>
    <t>zabudowa do pomieszczenia kuchni, w tym:</t>
  </si>
  <si>
    <t>- szafa z drzwiami przesuwanymi</t>
  </si>
  <si>
    <t>- szafa magazynowa bez drzwi</t>
  </si>
  <si>
    <t>- kserokopiarka z podajnikiemi podstawą CANON</t>
  </si>
  <si>
    <t>- wszelkie wyposażenie szkoły, takie jak: meble, programy i licencje komputerowe, sprzęt gospodarczo - porządkowy, sprzęt audiowizualny, wyposażenie gabinetów oraz pomieszczeń administracyjno – gospodarczych, pomoce dydaktyczne, tablice do sal lekcyjnych, tablety</t>
  </si>
  <si>
    <t>zwiększenia:</t>
  </si>
  <si>
    <t>- wszelkie wyposażenie szkoły takie, jak: meble, programy i licencje komputerowe, sprzęt gospodarczo - porządkowy, sprzęt audiowizualny, wyposażenie gabinetów oraz pomieszczeń administracyjno – gospodarczych, pomoce dydaktyczne, tablice do sal lekcyjnych, tablety, wyposażenie kuchni (zamrażarka, garnki, regały magazynowe, zamrażarka, podstawy pod garnki), drukarki - 4 szt., ksero CANON, rolety na okna - 8 kompletów, szafki dla uczniów na książki</t>
  </si>
  <si>
    <t>- książki do biblioteki szkolnej, podręczniki</t>
  </si>
  <si>
    <t>- pomoce dydaktyczne: notbooki z programem Office do nauki informatyki - 15 szt., tablice interaktywne - 3 szt., pomoce dydaktyczne do terapii - klocki sensoryczne, gry, projektory - 4 szt.</t>
  </si>
  <si>
    <t>- likwidacja zużytych krzesełek i stolików uczniowskich, zniszczonych książek</t>
  </si>
  <si>
    <t>- instalacja hudrantowa wewnętrzna</t>
  </si>
  <si>
    <t>zmniejszenia:</t>
  </si>
  <si>
    <t>- umorzenie majatku trałego w 2018 roku</t>
  </si>
  <si>
    <t>Dane o dochodach uzyskanych z tytułu wykonywania prawa własności i innych praw majątkowych oraz                                                                                      z wykonywania posiadania:</t>
  </si>
  <si>
    <t>- wynajmu: sali lekcyjnej i sali gimnastycznej</t>
  </si>
  <si>
    <t>- likwidacja ogrodzenia z 1965 roku</t>
  </si>
  <si>
    <t>- likwidacja nawierzchni z prefabrykatów - płyt betonowych</t>
  </si>
  <si>
    <t>- likwidacja ogrodzenia stałego, drogi, placy z 1965 roku</t>
  </si>
  <si>
    <t>- likwidacja elementu małej architektury - murek z kamienia z ławkami</t>
  </si>
  <si>
    <t>Likwidacja powyższych środków trwałych z grupy 2 nie miała wpływu na zmianę wartości netto - umorzone w 100%</t>
  </si>
  <si>
    <t>Zespół Szkolno-Przedszkolny , ul. Sąsiedzka 13A</t>
  </si>
  <si>
    <t>GRUPA 0- grunty</t>
  </si>
  <si>
    <t>ustanowiony stały zarząd na działki:</t>
  </si>
  <si>
    <t>433/2   o powierzchni</t>
  </si>
  <si>
    <t>8893,00 m²</t>
  </si>
  <si>
    <t>KW SZ1W/00051328/2</t>
  </si>
  <si>
    <t>432/4   o powierzchni</t>
  </si>
  <si>
    <t>13668,00 m²</t>
  </si>
  <si>
    <t>431/2   o powierzchni</t>
  </si>
  <si>
    <t>119,00 m²</t>
  </si>
  <si>
    <t>782      o powierzchni                    881,00 m²                              KW SZ1W/00048265/8</t>
  </si>
  <si>
    <t>881,00 m²</t>
  </si>
  <si>
    <t>KW SZ1W/00048265/8</t>
  </si>
  <si>
    <t>785/2   o powierzchni                  3305,00 m²                              KW SZ1W/00048265/8</t>
  </si>
  <si>
    <t>3305,00 m²</t>
  </si>
  <si>
    <t>- budynek główny szkoły wraz z łącznikiem</t>
  </si>
  <si>
    <t>- budynek sali gimnastycznej</t>
  </si>
  <si>
    <t>- plac apelowy, drogi i parkingi</t>
  </si>
  <si>
    <t>- zieleń przy budynkach i boiskach sportowych</t>
  </si>
  <si>
    <t>- ogrodzenie zewnętrzne</t>
  </si>
  <si>
    <t>- zbiornik bezodpływowy ścieków sanitarnych</t>
  </si>
  <si>
    <t>- oświetlenie zewnętrzne</t>
  </si>
  <si>
    <t>- szkolny ośrodek żeglarski</t>
  </si>
  <si>
    <t>- boiska i urządzenia sportowe</t>
  </si>
  <si>
    <t>- sieć kanalizacji sanitarnej</t>
  </si>
  <si>
    <t>- nabrzeże o konstrukcji oczepowej</t>
  </si>
  <si>
    <t>- plac zabaw</t>
  </si>
  <si>
    <t>- technologia kotłowni olejowej</t>
  </si>
  <si>
    <t>- system monitoringu</t>
  </si>
  <si>
    <t>GRUPA 5 - specjalistyczne maszyny, urządzenia i aparaty</t>
  </si>
  <si>
    <t>- wyposażenie części żywieniowej</t>
  </si>
  <si>
    <t>- kocioł warzelny przechylny z podstawą - 2 szt.</t>
  </si>
  <si>
    <t>- zmywarka ze stołem załadowczym i odbiorczym</t>
  </si>
  <si>
    <t>- kosiarka samojezdna</t>
  </si>
  <si>
    <t>GRUPA 6 – urządzenia techniczne</t>
  </si>
  <si>
    <t>- platforma osobowa</t>
  </si>
  <si>
    <t>GRUPA 8 - narzędzia, przyrządy, ruchomości i wyposażenie</t>
  </si>
  <si>
    <t>- sprzęt nagłaśniający</t>
  </si>
  <si>
    <t>- wszelkie wyposażenie Zespołu Szkolno - Przedszkolnego ewidencjonowane na koncie 013, umarzane jednorazowo w chwili przyjęcia do użytkowania, takie jak: meble, sprzęt gospodarczo- porządkowy, sprzęt audiowizualny, wyposażenie placu zabaw i sal dydaktycznych, wyposażenie pomieszczeń administracyjno-gospodarczych i kuchni, pomoce dydaktyczne itp</t>
  </si>
  <si>
    <t>- zakupiono pomoce dydaktyczne do zajęć z biologii, chemi i fizyki, ławki i fotele, szafki dla uczniów, urządzenie wielofunkcyjne, niszczarkę, 4 laptopy poleasingowe, komputer, szafę do pokoju nauczycielskiego, obieraczkę do kuchni, bramki i kompresor do zajęć z wychowania fizycznego, regały do biblioteki, telewizor, kolumny nagłaśniające.</t>
  </si>
  <si>
    <t>- otrzymano darowiznę: stół do tenisa stołowego, ławki na korytarz</t>
  </si>
  <si>
    <t>- likwidacja: wyposażenie placu zabaw, chodniki</t>
  </si>
  <si>
    <t>zakup środków trwałych - grupa 5</t>
  </si>
  <si>
    <t>- kocioł warzelny przechylny z podstawą - 2 szt. (OT 1/2018)</t>
  </si>
  <si>
    <t>- zmywarka ze stołem załadowczym i odbiorczym (OT 2/2018)</t>
  </si>
  <si>
    <t>- umorzenie w 2018 roku</t>
  </si>
  <si>
    <t>Dane o dochodach uzyskanych z tytułu wykonywania prawa własności i innych praw majątkowych oraz                                                                          z wykonywania posiadania:</t>
  </si>
  <si>
    <t>- wynajmu sali gimnastycznej</t>
  </si>
  <si>
    <t>LICEUM I TECHNIKUM</t>
  </si>
  <si>
    <t>Liceum Ogólnokształcące z Oddziałami Integracyjnymi im. Mieszka I , ul. Niedziałkowskiego 2</t>
  </si>
  <si>
    <r>
      <t>trwały zarząd na działkę nr 84, powierzchnia 12150 m</t>
    </r>
    <r>
      <rPr>
        <vertAlign val="superscript"/>
        <sz val="12"/>
        <color rgb="FFFF0000"/>
        <rFont val="Times New Roman"/>
        <family val="1"/>
        <charset val="238"/>
      </rPr>
      <t>2</t>
    </r>
    <r>
      <rPr>
        <sz val="12"/>
        <color rgb="FFFF0000"/>
        <rFont val="Times New Roman"/>
        <family val="1"/>
        <charset val="238"/>
      </rPr>
      <t xml:space="preserve">, KW Nr 8517 (decyzja z dnia                       07.12.1998 r) </t>
    </r>
  </si>
  <si>
    <t>GRUPA 1 - budynki i lokale:</t>
  </si>
  <si>
    <t>6036,60 m2</t>
  </si>
  <si>
    <t>- sala gimnastyczna:</t>
  </si>
  <si>
    <t>682,70 m2</t>
  </si>
  <si>
    <t>- boisko wraz z bieżnią, obiektami rekreacyjno-sportowymi  i oświetleniem</t>
  </si>
  <si>
    <t>GRUPA 4 – zespoły komputerowe :</t>
  </si>
  <si>
    <t>- system telewizji przemysłowej (monitoring)</t>
  </si>
  <si>
    <t>- podnośnik transportowo-pielęgnacyjny</t>
  </si>
  <si>
    <t>- myjka do bieżni</t>
  </si>
  <si>
    <t>- maszyna do mycia powierzchni</t>
  </si>
  <si>
    <t>- zakup pomocy dydaktycznych i wyposażenia</t>
  </si>
  <si>
    <t>- zakup zbiorów bibliotecznych</t>
  </si>
  <si>
    <t>- zakup wyposażenia do gabinetu profilaktyki zdrowotnej, które zostało przyjęte na stan w 2019 r. (szafa metalowa, szafa lekarska, stolik, waga, apteczka)</t>
  </si>
  <si>
    <t>- otrzymanie w formie darowizny zbiorów bibliotecznych</t>
  </si>
  <si>
    <t>- likwidacja wyposażenia i pomocy dydaktycznych</t>
  </si>
  <si>
    <t>Zmiany wartości aktywów trwałych nastąpiły w wyniku:</t>
  </si>
  <si>
    <t>- umorzenie aktywów trwałych</t>
  </si>
  <si>
    <t>Dane o dochodach uzyskanych z tytułu wykonywania prawa własności i innych praw majątkowych oraz                                       z wykonywania posiadania:</t>
  </si>
  <si>
    <t>Dochody uzyskane z tytułu:</t>
  </si>
  <si>
    <t>- wystawienia duplikatów świadectw i legitymacji szkolnych</t>
  </si>
  <si>
    <t>- sprzedaży złomu</t>
  </si>
  <si>
    <t>Centrum Edukacji Zawodowej i Turystyki, ul. Gdyńska 26</t>
  </si>
  <si>
    <t>Szkoła:</t>
  </si>
  <si>
    <t>Szkolne Schronisko Młodzieżowe:</t>
  </si>
  <si>
    <t>decyzja Urzędu Rejonowego w Świnoujściu GNG. Sz. 7224/98/421 z dnia 7 grudnia 1998 r. Oznaczenie nieruchomości wg ewidencji gruntów: nr działki 546, obręb 9. Rodzaj użytkowania - trwały zarząd.</t>
  </si>
  <si>
    <t>- budynek szkolny - ilość kondygnacji 2/pozostałe parter</t>
  </si>
  <si>
    <t>- Szkolne Schronisko Młodzieżowe – powierzchnia użytkowa</t>
  </si>
  <si>
    <t>- zwiększenie wartości budynku Szkolnego Schroniska Młodzieżowego system oddymiania</t>
  </si>
  <si>
    <t>grawitacyjnego</t>
  </si>
  <si>
    <t>GRUPA 2 – maszyny, urządzenia i aparaty ogólnego zastosowania:</t>
  </si>
  <si>
    <t>- kanał sieci c.o.</t>
  </si>
  <si>
    <t>- ulice i place</t>
  </si>
  <si>
    <t>- przyłącze elektromagnetyczne</t>
  </si>
  <si>
    <t>- komputery - 3 szt.</t>
  </si>
  <si>
    <t>- komputery do pracowni komputerowej</t>
  </si>
  <si>
    <t>- wyposażenie pracowni gastronomicznej</t>
  </si>
  <si>
    <t>- instalacja alarmowa</t>
  </si>
  <si>
    <t>- monitoring (system kamer CCTV)</t>
  </si>
  <si>
    <t>- telewizor Panasonic</t>
  </si>
  <si>
    <t>- projektor multimedialny z ekranem</t>
  </si>
  <si>
    <t>- zabudowa - meble biurowe - księgowość i sekretariat</t>
  </si>
  <si>
    <t>- zestaw mebli do gabinetu dyrektora</t>
  </si>
  <si>
    <t>- zestaw mebli - pokój nauczycielski</t>
  </si>
  <si>
    <t>- zestaw mebli - pokój nauczycielski-gastronomia</t>
  </si>
  <si>
    <t>- zestaw mebli - gabinet kierownika SSM</t>
  </si>
  <si>
    <t>- kserokopiarka z wyposażeniem</t>
  </si>
  <si>
    <t>Pozostałe środki trwałe :</t>
  </si>
  <si>
    <t>- pozostałe środki trwałe w używaniu</t>
  </si>
  <si>
    <t>- telewizor do sali lekcyjnej</t>
  </si>
  <si>
    <t>- ekrany projekcyjne</t>
  </si>
  <si>
    <t>- meble do klas i biur</t>
  </si>
  <si>
    <t>- książki do biblioteki</t>
  </si>
  <si>
    <t>- komputery, drukarki, monitory</t>
  </si>
  <si>
    <t>- niszczarki, serwery, oprogramowania</t>
  </si>
  <si>
    <t>- laptopy, projektory multimedialne</t>
  </si>
  <si>
    <t>- sprzęt sportowy (wózki na piłki, płotki treningowe)</t>
  </si>
  <si>
    <t>- szorowarka Kercher, lodówki do SSM</t>
  </si>
  <si>
    <t>- szafy metalowe aktowe, mapy historyczne</t>
  </si>
  <si>
    <r>
      <t xml:space="preserve">zmniejszenia </t>
    </r>
    <r>
      <rPr>
        <sz val="12"/>
        <color rgb="FFFF0000"/>
        <rFont val="Times New Roman"/>
        <family val="1"/>
        <charset val="238"/>
      </rPr>
      <t xml:space="preserve">                                                                                              </t>
    </r>
  </si>
  <si>
    <t>-  likwidacja środków trwałych/ przedmiotów nietrwałych</t>
  </si>
  <si>
    <t>- umorzenie aktywów trwałych w 2018 r.</t>
  </si>
  <si>
    <t>IV</t>
  </si>
  <si>
    <t>Dane o dochodach uzyskanych z tytułu wykonywania prawa własności i innych praw majątkowych oraz                                              z wykonywania posiadania:</t>
  </si>
  <si>
    <t>- pozostałe dochody</t>
  </si>
  <si>
    <t>- dzierżawy: powierzchnia na automaty, miejsce na stoisko bankowe</t>
  </si>
  <si>
    <t>- wynajmu: noclegi, sala na wybory</t>
  </si>
  <si>
    <t>POZOSTAŁE PLACÓWKI OŚWIATOWE</t>
  </si>
  <si>
    <t>Specjalny Ośrodek Szkolno-Wychowawczy im. Marii Konopnickiej, ul. Piastowska 55</t>
  </si>
  <si>
    <r>
      <t xml:space="preserve"> – działka nr 388/5 oraz 388/6 obręb 6 -  8 197 m2 x udział 501373/523359=7 852,65 m2</t>
    </r>
    <r>
      <rPr>
        <vertAlign val="superscript"/>
        <sz val="12"/>
        <color rgb="FFFF0000"/>
        <rFont val="Times New Roman"/>
        <family val="1"/>
        <charset val="238"/>
      </rPr>
      <t xml:space="preserve">          </t>
    </r>
  </si>
  <si>
    <t>podział i nowe pomiary działki 388/4 na 388/5 i 388/6</t>
  </si>
  <si>
    <t>pow. użytkowa</t>
  </si>
  <si>
    <t>- budynek szkoły</t>
  </si>
  <si>
    <r>
      <t>1877,50 m</t>
    </r>
    <r>
      <rPr>
        <vertAlign val="superscript"/>
        <sz val="12"/>
        <color rgb="FFFF0000"/>
        <rFont val="Times New Roman"/>
        <family val="1"/>
        <charset val="238"/>
      </rPr>
      <t>2</t>
    </r>
  </si>
  <si>
    <t>- budynek Internatu „B” biurowy</t>
  </si>
  <si>
    <r>
      <t>720,20 m</t>
    </r>
    <r>
      <rPr>
        <vertAlign val="superscript"/>
        <sz val="12"/>
        <color rgb="FFFF0000"/>
        <rFont val="Times New Roman"/>
        <family val="1"/>
        <charset val="238"/>
      </rPr>
      <t>2</t>
    </r>
  </si>
  <si>
    <t>- budynek Internatu „A” mieszkalny</t>
  </si>
  <si>
    <r>
      <t>1117,03 m</t>
    </r>
    <r>
      <rPr>
        <vertAlign val="superscript"/>
        <sz val="12"/>
        <color rgb="FFFF0000"/>
        <rFont val="Times New Roman"/>
        <family val="1"/>
        <charset val="238"/>
      </rPr>
      <t>2</t>
    </r>
  </si>
  <si>
    <t>- budynek Internatu „C” mieszkalny</t>
  </si>
  <si>
    <r>
      <t>1079,82 m</t>
    </r>
    <r>
      <rPr>
        <vertAlign val="superscript"/>
        <sz val="12"/>
        <color rgb="FFFF0000"/>
        <rFont val="Times New Roman"/>
        <family val="1"/>
        <charset val="238"/>
      </rPr>
      <t xml:space="preserve">2   </t>
    </r>
  </si>
  <si>
    <r>
      <t xml:space="preserve"> pomniejszono o 219,86 m</t>
    </r>
    <r>
      <rPr>
        <vertAlign val="superscript"/>
        <sz val="12"/>
        <color rgb="FFFF0000"/>
        <rFont val="Times New Roman"/>
        <family val="1"/>
        <charset val="238"/>
      </rPr>
      <t>2</t>
    </r>
    <r>
      <rPr>
        <sz val="12"/>
        <color rgb="FFFF0000"/>
        <rFont val="Times New Roman"/>
        <family val="1"/>
        <charset val="238"/>
      </rPr>
      <t xml:space="preserve"> - powierzchnia Wielofunkcyjnej Placówki Opiekuńczo Wychowawczej</t>
    </r>
  </si>
  <si>
    <t>- budynek gospodarczy zagłębiony w ziemi</t>
  </si>
  <si>
    <r>
      <t>112,00 m</t>
    </r>
    <r>
      <rPr>
        <vertAlign val="superscript"/>
        <sz val="12"/>
        <color rgb="FFFF0000"/>
        <rFont val="Times New Roman"/>
        <family val="1"/>
        <charset val="238"/>
      </rPr>
      <t>2</t>
    </r>
  </si>
  <si>
    <t>- budynek – magazyn</t>
  </si>
  <si>
    <r>
      <t>67,00 m</t>
    </r>
    <r>
      <rPr>
        <vertAlign val="superscript"/>
        <sz val="12"/>
        <color rgb="FFFF0000"/>
        <rFont val="Times New Roman"/>
        <family val="1"/>
        <charset val="238"/>
      </rPr>
      <t>2</t>
    </r>
  </si>
  <si>
    <t>- budynek usługowy – pralnia, garaż</t>
  </si>
  <si>
    <r>
      <t>153,79 m</t>
    </r>
    <r>
      <rPr>
        <vertAlign val="superscript"/>
        <sz val="12"/>
        <color rgb="FFFF0000"/>
        <rFont val="Times New Roman"/>
        <family val="1"/>
        <charset val="238"/>
      </rPr>
      <t>2</t>
    </r>
  </si>
  <si>
    <t>- garaż pięcioboksowy</t>
  </si>
  <si>
    <r>
      <t>97,00 m</t>
    </r>
    <r>
      <rPr>
        <vertAlign val="superscript"/>
        <sz val="12"/>
        <color rgb="FFFF0000"/>
        <rFont val="Times New Roman"/>
        <family val="1"/>
        <charset val="238"/>
      </rPr>
      <t>2</t>
    </r>
  </si>
  <si>
    <t>- portiernia</t>
  </si>
  <si>
    <r>
      <t>9,25 m</t>
    </r>
    <r>
      <rPr>
        <vertAlign val="superscript"/>
        <sz val="12"/>
        <color rgb="FFFF0000"/>
        <rFont val="Times New Roman"/>
        <family val="1"/>
        <charset val="238"/>
      </rPr>
      <t>2</t>
    </r>
  </si>
  <si>
    <t>- boisko</t>
  </si>
  <si>
    <t>- wodociąg - sieć</t>
  </si>
  <si>
    <t>- sieć - cieplna</t>
  </si>
  <si>
    <t>- hydrofornia</t>
  </si>
  <si>
    <t>- maszyny i urządzenia – prasowalnica elektryczna PE-3</t>
  </si>
  <si>
    <t>- maszyny i urządzenia – suszarka elektryczna SF 82 II</t>
  </si>
  <si>
    <t>- maszyna kuchenna wieloczynnościowa</t>
  </si>
  <si>
    <t>- suszarka czołowa elektryczna</t>
  </si>
  <si>
    <t>- krajalnica</t>
  </si>
  <si>
    <t>- kocioł elektryczny warzelny</t>
  </si>
  <si>
    <t>- piec konwercyjno-parowy</t>
  </si>
  <si>
    <t>- kocioł warzelny podwójny + podstawa</t>
  </si>
  <si>
    <t>- rusztowanie</t>
  </si>
  <si>
    <t>- aparat do malowania</t>
  </si>
  <si>
    <t>- pralnica Typ PBE – 15</t>
  </si>
  <si>
    <t>- wirówka pralnicza</t>
  </si>
  <si>
    <t>- pralnica</t>
  </si>
  <si>
    <t>- system alarmowy i monitoring, centrala telefoniczna</t>
  </si>
  <si>
    <t>- pralnico-wirówka</t>
  </si>
  <si>
    <t>- system oddymiania</t>
  </si>
  <si>
    <t>- system oddymiania grawitacyjnego</t>
  </si>
  <si>
    <t>- samochód Volkswagen T4 – kombi</t>
  </si>
  <si>
    <t>- cyfrowe urządzenie wielofunkcyjne - kserokopiarka - 5 szt.</t>
  </si>
  <si>
    <t>- zestaw „System EEG Biofeedback 4”, kanałowy</t>
  </si>
  <si>
    <t>- przeglądarka do dynamicznej prezentacji</t>
  </si>
  <si>
    <t>- zestaw Kompakt - 2 zestawy</t>
  </si>
  <si>
    <t>- telewizor LCD 32” + mikroskop z kamerą - 2 zestawy</t>
  </si>
  <si>
    <t>-  podajnik do papieru do kserokopiarki</t>
  </si>
  <si>
    <t>- wyposażenie w Specjalnym Ośrodku Szkolno – Wychowawczym: sprzęt dydaktyczny, pracownie internetowe</t>
  </si>
  <si>
    <t>- przychód pozostałych środków trwałych</t>
  </si>
  <si>
    <t>zmiejszenia</t>
  </si>
  <si>
    <t>- likwidacja pozostałych środków trwałych</t>
  </si>
  <si>
    <t>- umorzenie środków trwałych w 2018 roku</t>
  </si>
  <si>
    <t>Dane o dochodach uzyskanych z tytułu wykonywania prawa własności i innych praw majątkowych oraz                                             z wykonywania posiadania:</t>
  </si>
  <si>
    <t>dzierżawy</t>
  </si>
  <si>
    <t>- pięciu garaży</t>
  </si>
  <si>
    <t>- sali</t>
  </si>
  <si>
    <t>- piwnicy – schron</t>
  </si>
  <si>
    <t>- sali gimnastycznej</t>
  </si>
  <si>
    <t>- boiska</t>
  </si>
  <si>
    <t>- bunkier</t>
  </si>
  <si>
    <t>wynajmu</t>
  </si>
  <si>
    <t>- pomieszczeń na nocleg grup zorganizowanych</t>
  </si>
  <si>
    <t>- pomieszczeń na nocleg osób indywidualnych</t>
  </si>
  <si>
    <t>- innego- jednorazowego</t>
  </si>
  <si>
    <t>pozostałe dochody</t>
  </si>
  <si>
    <r>
      <t>Decyzja Prezydenta Miasta z dnia 28.08.2018 r. Nr BGM.6831.31.2018 o nowych pomiarach i podziale działki 388/4                                  o powierzchni 8198 m²</t>
    </r>
    <r>
      <rPr>
        <sz val="12"/>
        <color rgb="FFFF0000"/>
        <rFont val="Times New Roman"/>
        <family val="1"/>
        <charset val="238"/>
      </rPr>
      <t xml:space="preserve"> na działkę 388/5 o powierzchni 0181 m</t>
    </r>
    <r>
      <rPr>
        <sz val="12"/>
        <color rgb="FFFF0000"/>
        <rFont val="Calibri"/>
        <family val="2"/>
        <charset val="238"/>
      </rPr>
      <t>²</t>
    </r>
    <r>
      <rPr>
        <sz val="12"/>
        <color rgb="FFFF0000"/>
        <rFont val="Times New Roman"/>
        <family val="1"/>
        <charset val="238"/>
      </rPr>
      <t xml:space="preserve"> i działkę 388/6 o powierzchni 8016 m</t>
    </r>
    <r>
      <rPr>
        <sz val="12"/>
        <color rgb="FFFF0000"/>
        <rFont val="Calibri"/>
        <family val="2"/>
        <charset val="238"/>
      </rPr>
      <t>²</t>
    </r>
    <r>
      <rPr>
        <sz val="12"/>
        <color rgb="FFFF0000"/>
        <rFont val="Times New Roman"/>
        <family val="1"/>
        <charset val="238"/>
      </rPr>
      <t>, łączna powierzchnia działek 8197 m</t>
    </r>
    <r>
      <rPr>
        <sz val="12"/>
        <color rgb="FFFF0000"/>
        <rFont val="Calibri"/>
        <family val="2"/>
        <charset val="238"/>
      </rPr>
      <t>²</t>
    </r>
    <r>
      <rPr>
        <sz val="12"/>
        <color rgb="FFFF0000"/>
        <rFont val="Times New Roman"/>
        <family val="1"/>
        <charset val="238"/>
      </rPr>
      <t>.</t>
    </r>
  </si>
  <si>
    <t>Poradnia Psychologiczno-Pedagogiczna, ul. Piastowska 54</t>
  </si>
  <si>
    <r>
      <t>Zarząd trwały nieruchomości, stanowiący własność Miasta, nr działki</t>
    </r>
    <r>
      <rPr>
        <b/>
        <sz val="12"/>
        <color rgb="FFFF0000"/>
        <rFont val="Times New Roman"/>
        <family val="1"/>
        <charset val="238"/>
      </rPr>
      <t xml:space="preserve"> </t>
    </r>
    <r>
      <rPr>
        <sz val="12"/>
        <color rgb="FFFF0000"/>
        <rFont val="Times New Roman"/>
        <family val="1"/>
        <charset val="238"/>
      </rPr>
      <t>388/2</t>
    </r>
  </si>
  <si>
    <t>- budynek Poradni</t>
  </si>
  <si>
    <t>- sprzęt elektroniczny ogólnego zastosowania</t>
  </si>
  <si>
    <t>- kserokopiarka, aparat EEG Biofeedback, zestaw stacjonarny ,,Uwaga słuchowa''</t>
  </si>
  <si>
    <t>- zakup pomocy dydaktycznych</t>
  </si>
  <si>
    <t>- zakup monitora</t>
  </si>
  <si>
    <t>- zakup niszczarki dokumentów</t>
  </si>
  <si>
    <t>- zakup dywanu, wycieraczki</t>
  </si>
  <si>
    <t>- likwidacja wyposażenia</t>
  </si>
  <si>
    <t>- umorzenia środków trwałych w 2018 roku</t>
  </si>
  <si>
    <t>Dane o dochodach uzyskanych z tytułu wykonywania prawa własności i innych praw majątkowych oraz                                                           z wykonywania posiadania:</t>
  </si>
  <si>
    <t>- dochodów z odpłatnych terapii osób dorosłych na urządzeniu biofeedback</t>
  </si>
  <si>
    <t>- odpłatnych badań dla Sądu Rodzinnego- badania psychologiczne małoletnich</t>
  </si>
  <si>
    <t>-przekształcenie zarządu nad nieruchomością ul. Staszica 17 na trwały zarząd i wprowadzenie do ewidencji jej części składowych wg wartości określonych na podstawie operatu szacunkowego sporządzonego przez rzeczoznawcę majątkowego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</si>
</sst>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_ ;\-#,##0.00\ "/>
    <numFmt numFmtId="165" formatCode="_-* #,##0.00&quot; zł&quot;_-;\-* #,##0.00&quot; zł&quot;_-;_-* \-??&quot; zł&quot;_-;_-@_-"/>
    <numFmt numFmtId="166" formatCode="_-* #,##0.00\ _z_ł_-;\-* #,##0.00\ _z_ł_-;_-* \-??\ _z_ł_-;_-@_-"/>
    <numFmt numFmtId="167" formatCode="\ * #,##0.00&quot; zł &quot;;\-* #,##0.00&quot; zł &quot;;\ * \-#&quot; zł &quot;;@\ "/>
    <numFmt numFmtId="168" formatCode="#,##0.00&quot; zł&quot;;[Red]\-#,##0.00&quot; zł&quot;"/>
  </numFmts>
  <fonts count="24" x14ac:knownFonts="1">
    <font>
      <sz val="11"/>
      <color rgb="FF000000"/>
      <name val="Calibri"/>
      <family val="2"/>
      <charset val="238"/>
    </font>
    <font>
      <sz val="10"/>
      <name val="Calibri"/>
      <family val="2"/>
      <charset val="238"/>
    </font>
    <font>
      <sz val="11"/>
      <color rgb="FFFF0000"/>
      <name val="Calibri"/>
      <family val="2"/>
      <charset val="238"/>
    </font>
    <font>
      <sz val="12"/>
      <color rgb="FFFF0000"/>
      <name val="Calibri"/>
      <family val="2"/>
      <charset val="238"/>
    </font>
    <font>
      <sz val="12"/>
      <color rgb="FF000000"/>
      <name val="Calibri"/>
      <family val="2"/>
      <charset val="238"/>
    </font>
    <font>
      <b/>
      <u/>
      <sz val="12"/>
      <color rgb="FF000000"/>
      <name val="Calibri"/>
      <family val="2"/>
      <charset val="238"/>
    </font>
    <font>
      <b/>
      <u/>
      <sz val="12"/>
      <color rgb="FFFF0000"/>
      <name val="Calibri"/>
      <family val="2"/>
      <charset val="238"/>
    </font>
    <font>
      <b/>
      <sz val="12"/>
      <color rgb="FF000000"/>
      <name val="Calibri"/>
      <family val="2"/>
      <charset val="238"/>
    </font>
    <font>
      <b/>
      <sz val="12"/>
      <color rgb="FFFF0000"/>
      <name val="Calibri"/>
      <family val="2"/>
      <charset val="238"/>
    </font>
    <font>
      <vertAlign val="superscript"/>
      <sz val="12"/>
      <color rgb="FF000000"/>
      <name val="Times New Roman"/>
      <family val="1"/>
      <charset val="238"/>
    </font>
    <font>
      <b/>
      <i/>
      <sz val="12"/>
      <color rgb="FF000000"/>
      <name val="Calibri"/>
      <family val="2"/>
      <charset val="238"/>
    </font>
    <font>
      <i/>
      <sz val="12"/>
      <color rgb="FF000000"/>
      <name val="Calibri"/>
      <family val="2"/>
      <charset val="238"/>
    </font>
    <font>
      <b/>
      <sz val="12"/>
      <name val="Calibri"/>
      <family val="2"/>
      <charset val="238"/>
    </font>
    <font>
      <sz val="12"/>
      <name val="Calibri"/>
      <family val="2"/>
      <charset val="238"/>
    </font>
    <font>
      <vertAlign val="superscript"/>
      <sz val="12"/>
      <name val="Times New Roman"/>
      <family val="1"/>
      <charset val="238"/>
    </font>
    <font>
      <sz val="12"/>
      <name val="Times New Roman"/>
      <family val="1"/>
      <charset val="238"/>
    </font>
    <font>
      <b/>
      <i/>
      <sz val="12"/>
      <color rgb="FFFF0000"/>
      <name val="Calibri"/>
      <family val="2"/>
      <charset val="238"/>
    </font>
    <font>
      <b/>
      <i/>
      <sz val="12"/>
      <name val="Calibri"/>
      <family val="2"/>
      <charset val="238"/>
    </font>
    <font>
      <vertAlign val="superscript"/>
      <sz val="12"/>
      <color rgb="FFFF0000"/>
      <name val="Times New Roman"/>
      <family val="1"/>
      <charset val="238"/>
    </font>
    <font>
      <sz val="12"/>
      <color rgb="FFFF0000"/>
      <name val="Times New Roman"/>
      <family val="1"/>
      <charset val="238"/>
    </font>
    <font>
      <i/>
      <sz val="12"/>
      <color rgb="FFFF0000"/>
      <name val="Calibri"/>
      <family val="2"/>
      <charset val="238"/>
    </font>
    <font>
      <i/>
      <sz val="11"/>
      <color rgb="FFFF0000"/>
      <name val="Calibri"/>
      <family val="2"/>
      <charset val="238"/>
    </font>
    <font>
      <b/>
      <i/>
      <sz val="11"/>
      <color rgb="FFFF0000"/>
      <name val="Calibri"/>
      <family val="2"/>
      <charset val="238"/>
    </font>
    <font>
      <b/>
      <sz val="12"/>
      <color rgb="FFFF0000"/>
      <name val="Times New Roman"/>
      <family val="1"/>
      <charset val="238"/>
    </font>
  </fonts>
  <fills count="3">
    <fill>
      <patternFill patternType="none"/>
    </fill>
    <fill>
      <patternFill patternType="gray125"/>
    </fill>
    <fill>
      <patternFill patternType="solid">
        <fgColor rgb="FFFFFFFF"/>
        <bgColor rgb="FFFFFFCC"/>
      </patternFill>
    </fill>
  </fills>
  <borders count="5">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2">
    <xf numFmtId="0" fontId="0" fillId="0" borderId="0"/>
    <xf numFmtId="0" fontId="1" fillId="0" borderId="0"/>
  </cellStyleXfs>
  <cellXfs count="223">
    <xf numFmtId="0" fontId="0" fillId="0" borderId="0" xfId="0"/>
    <xf numFmtId="0" fontId="2" fillId="0" borderId="0" xfId="0" applyFont="1"/>
    <xf numFmtId="0" fontId="0" fillId="0" borderId="0" xfId="0" applyFont="1"/>
    <xf numFmtId="0" fontId="3" fillId="0" borderId="0" xfId="0" applyFont="1"/>
    <xf numFmtId="0" fontId="4" fillId="0" borderId="0" xfId="0" applyFont="1"/>
    <xf numFmtId="0" fontId="4" fillId="2" borderId="0" xfId="0" applyFont="1" applyFill="1" applyAlignment="1">
      <alignment horizontal="left" vertical="top" wrapText="1"/>
    </xf>
    <xf numFmtId="0" fontId="3" fillId="2" borderId="0" xfId="0" applyFont="1" applyFill="1" applyAlignment="1">
      <alignment horizontal="left" vertical="top" wrapText="1"/>
    </xf>
    <xf numFmtId="0" fontId="5" fillId="0" borderId="0" xfId="0" applyFont="1"/>
    <xf numFmtId="0" fontId="6" fillId="0" borderId="0" xfId="0" applyFont="1"/>
    <xf numFmtId="0" fontId="7" fillId="0" borderId="0" xfId="0" applyFont="1" applyAlignment="1">
      <alignment vertical="top"/>
    </xf>
    <xf numFmtId="0" fontId="7" fillId="0" borderId="0" xfId="0" applyFont="1" applyAlignment="1">
      <alignment horizontal="left" wrapText="1"/>
    </xf>
    <xf numFmtId="0" fontId="8" fillId="0" borderId="0" xfId="0" applyFont="1" applyAlignment="1">
      <alignment horizontal="left" vertical="top" wrapText="1"/>
    </xf>
    <xf numFmtId="0" fontId="4" fillId="0" borderId="0" xfId="0" applyFont="1" applyAlignment="1">
      <alignment vertical="center"/>
    </xf>
    <xf numFmtId="0" fontId="3" fillId="0" borderId="0" xfId="0" applyFont="1" applyAlignment="1">
      <alignment vertical="center"/>
    </xf>
    <xf numFmtId="4" fontId="4" fillId="0" borderId="0" xfId="0" applyNumberFormat="1" applyFont="1" applyAlignment="1">
      <alignment horizontal="right" vertical="center"/>
    </xf>
    <xf numFmtId="4" fontId="4" fillId="0" borderId="0" xfId="0" applyNumberFormat="1" applyFont="1" applyAlignment="1">
      <alignment horizontal="left" vertical="center"/>
    </xf>
    <xf numFmtId="0" fontId="7" fillId="0" borderId="0" xfId="0" applyFont="1" applyAlignment="1"/>
    <xf numFmtId="0" fontId="2" fillId="0" borderId="0" xfId="0" applyFont="1" applyAlignment="1"/>
    <xf numFmtId="0" fontId="7" fillId="0" borderId="1" xfId="1" applyFont="1" applyBorder="1" applyAlignment="1">
      <alignment vertical="center"/>
    </xf>
    <xf numFmtId="0" fontId="7" fillId="0" borderId="1" xfId="1" applyFont="1" applyBorder="1" applyAlignment="1">
      <alignment vertical="center" wrapText="1"/>
    </xf>
    <xf numFmtId="0" fontId="7" fillId="2" borderId="1" xfId="1" applyFont="1" applyFill="1" applyBorder="1" applyAlignment="1">
      <alignment horizontal="center" vertical="center" wrapText="1"/>
    </xf>
    <xf numFmtId="0" fontId="4" fillId="0" borderId="1" xfId="1" applyFont="1" applyBorder="1" applyAlignment="1">
      <alignment vertical="top"/>
    </xf>
    <xf numFmtId="0" fontId="4" fillId="0" borderId="1" xfId="1" applyFont="1" applyBorder="1" applyAlignment="1">
      <alignment vertical="top" wrapText="1"/>
    </xf>
    <xf numFmtId="4" fontId="4" fillId="0" borderId="1" xfId="0" applyNumberFormat="1" applyFont="1" applyBorder="1" applyAlignment="1">
      <alignment vertical="center"/>
    </xf>
    <xf numFmtId="164" fontId="2" fillId="0" borderId="0" xfId="0" applyNumberFormat="1" applyFont="1"/>
    <xf numFmtId="0" fontId="4" fillId="0" borderId="1" xfId="1" applyFont="1" applyBorder="1"/>
    <xf numFmtId="0" fontId="7" fillId="0" borderId="1" xfId="1" applyFont="1" applyBorder="1"/>
    <xf numFmtId="4" fontId="7" fillId="0" borderId="1" xfId="0" applyNumberFormat="1" applyFont="1" applyBorder="1" applyAlignment="1">
      <alignment vertical="center"/>
    </xf>
    <xf numFmtId="0" fontId="4" fillId="0" borderId="0" xfId="1" applyFont="1" applyBorder="1"/>
    <xf numFmtId="4" fontId="7" fillId="0" borderId="0" xfId="0" applyNumberFormat="1" applyFont="1" applyBorder="1" applyAlignment="1">
      <alignment vertical="center"/>
    </xf>
    <xf numFmtId="0" fontId="7" fillId="0" borderId="0" xfId="0" applyFont="1" applyAlignment="1">
      <alignment vertical="center"/>
    </xf>
    <xf numFmtId="0" fontId="7" fillId="0" borderId="0" xfId="0" applyFont="1"/>
    <xf numFmtId="165" fontId="7" fillId="0" borderId="0" xfId="0" applyNumberFormat="1" applyFont="1"/>
    <xf numFmtId="166" fontId="0" fillId="0" borderId="0" xfId="0" applyNumberFormat="1" applyFont="1"/>
    <xf numFmtId="0" fontId="10" fillId="0" borderId="0" xfId="0" applyFont="1" applyAlignment="1"/>
    <xf numFmtId="0" fontId="10" fillId="0" borderId="0" xfId="0" applyFont="1"/>
    <xf numFmtId="165" fontId="7" fillId="0" borderId="0" xfId="0" applyNumberFormat="1" applyFont="1" applyAlignment="1">
      <alignment vertical="center"/>
    </xf>
    <xf numFmtId="0" fontId="10" fillId="0" borderId="0" xfId="0" applyFont="1" applyAlignment="1">
      <alignment vertical="center"/>
    </xf>
    <xf numFmtId="0" fontId="11" fillId="0" borderId="0" xfId="0" applyFont="1"/>
    <xf numFmtId="165" fontId="4" fillId="0" borderId="0" xfId="0" applyNumberFormat="1" applyFont="1"/>
    <xf numFmtId="4" fontId="4" fillId="0" borderId="0" xfId="0" applyNumberFormat="1" applyFont="1" applyBorder="1" applyAlignment="1">
      <alignment horizontal="right" vertical="center"/>
    </xf>
    <xf numFmtId="4" fontId="4" fillId="0" borderId="0" xfId="0" applyNumberFormat="1" applyFont="1" applyBorder="1" applyAlignment="1">
      <alignment vertical="center"/>
    </xf>
    <xf numFmtId="167" fontId="4" fillId="0" borderId="0" xfId="0" applyNumberFormat="1" applyFont="1" applyBorder="1" applyAlignment="1">
      <alignment vertical="center"/>
    </xf>
    <xf numFmtId="167" fontId="3" fillId="0" borderId="0" xfId="0" applyNumberFormat="1" applyFont="1" applyBorder="1" applyAlignment="1">
      <alignment vertical="center"/>
    </xf>
    <xf numFmtId="165" fontId="4" fillId="0" borderId="0" xfId="0" applyNumberFormat="1" applyFont="1" applyAlignment="1">
      <alignment vertical="top"/>
    </xf>
    <xf numFmtId="165" fontId="3" fillId="0" borderId="0" xfId="0" applyNumberFormat="1" applyFont="1"/>
    <xf numFmtId="0" fontId="4" fillId="0" borderId="0" xfId="0" applyFont="1" applyAlignment="1">
      <alignment horizontal="left" vertical="center"/>
    </xf>
    <xf numFmtId="165" fontId="7" fillId="0" borderId="0" xfId="0" applyNumberFormat="1" applyFont="1" applyAlignment="1"/>
    <xf numFmtId="165" fontId="12" fillId="0" borderId="0" xfId="0" applyNumberFormat="1" applyFont="1"/>
    <xf numFmtId="165" fontId="2" fillId="0" borderId="0" xfId="0" applyNumberFormat="1" applyFont="1"/>
    <xf numFmtId="0" fontId="13" fillId="0" borderId="0" xfId="0" applyFont="1" applyAlignment="1">
      <alignment vertical="center"/>
    </xf>
    <xf numFmtId="0" fontId="13" fillId="0" borderId="0" xfId="0" applyFont="1"/>
    <xf numFmtId="165" fontId="3" fillId="0" borderId="0" xfId="0" applyNumberFormat="1" applyFont="1" applyAlignment="1">
      <alignment vertical="top"/>
    </xf>
    <xf numFmtId="165" fontId="0" fillId="0" borderId="0" xfId="0" applyNumberFormat="1" applyFont="1"/>
    <xf numFmtId="0" fontId="4" fillId="0" borderId="0" xfId="0" applyFont="1" applyAlignment="1"/>
    <xf numFmtId="0" fontId="16" fillId="0" borderId="0" xfId="0" applyFont="1" applyAlignment="1"/>
    <xf numFmtId="165" fontId="8" fillId="0" borderId="0" xfId="0" applyNumberFormat="1" applyFont="1"/>
    <xf numFmtId="167" fontId="7" fillId="0" borderId="0" xfId="0" applyNumberFormat="1" applyFont="1" applyBorder="1" applyAlignment="1">
      <alignment vertical="center"/>
    </xf>
    <xf numFmtId="165" fontId="4" fillId="0" borderId="0" xfId="0" applyNumberFormat="1" applyFont="1" applyBorder="1" applyAlignment="1">
      <alignment vertical="center"/>
    </xf>
    <xf numFmtId="0" fontId="4" fillId="0" borderId="0" xfId="0" applyFont="1" applyAlignment="1">
      <alignment horizontal="left" vertical="center" wrapText="1"/>
    </xf>
    <xf numFmtId="49" fontId="4" fillId="0" borderId="0" xfId="1" applyNumberFormat="1" applyFont="1" applyBorder="1"/>
    <xf numFmtId="0" fontId="4" fillId="0" borderId="0" xfId="0" applyFont="1" applyBorder="1" applyAlignment="1">
      <alignment horizontal="left" wrapText="1"/>
    </xf>
    <xf numFmtId="0" fontId="0" fillId="0" borderId="0" xfId="0" applyFont="1" applyAlignment="1"/>
    <xf numFmtId="0" fontId="4" fillId="0" borderId="0" xfId="0" applyFont="1" applyAlignment="1">
      <alignment horizontal="left" wrapText="1"/>
    </xf>
    <xf numFmtId="0" fontId="7" fillId="0" borderId="0" xfId="1" applyFont="1" applyBorder="1" applyAlignment="1">
      <alignment vertical="top"/>
    </xf>
    <xf numFmtId="0" fontId="3" fillId="0" borderId="0" xfId="0" applyFont="1" applyAlignment="1">
      <alignment horizontal="left" vertical="center" wrapText="1"/>
    </xf>
    <xf numFmtId="0" fontId="7" fillId="0" borderId="1" xfId="0" applyFont="1" applyBorder="1" applyAlignment="1">
      <alignment vertical="center" wrapText="1"/>
    </xf>
    <xf numFmtId="0" fontId="4" fillId="0" borderId="1" xfId="0" applyFont="1" applyBorder="1" applyAlignment="1">
      <alignment horizontal="center"/>
    </xf>
    <xf numFmtId="0" fontId="13" fillId="0" borderId="1" xfId="0" applyFont="1" applyBorder="1" applyAlignment="1">
      <alignment horizontal="center"/>
    </xf>
    <xf numFmtId="0" fontId="4" fillId="0" borderId="2" xfId="0" applyFont="1" applyBorder="1"/>
    <xf numFmtId="0" fontId="4" fillId="0" borderId="1" xfId="0" applyFont="1" applyBorder="1"/>
    <xf numFmtId="4" fontId="4" fillId="0" borderId="1" xfId="0" applyNumberFormat="1" applyFont="1" applyBorder="1"/>
    <xf numFmtId="166" fontId="3" fillId="0" borderId="0" xfId="0" applyNumberFormat="1" applyFont="1"/>
    <xf numFmtId="166" fontId="2" fillId="0" borderId="0" xfId="0" applyNumberFormat="1" applyFont="1"/>
    <xf numFmtId="0" fontId="4" fillId="0" borderId="3" xfId="0" applyFont="1" applyBorder="1"/>
    <xf numFmtId="0" fontId="4" fillId="0" borderId="4" xfId="0" applyFont="1" applyBorder="1"/>
    <xf numFmtId="0" fontId="7" fillId="0" borderId="1" xfId="0" applyFont="1" applyBorder="1"/>
    <xf numFmtId="4" fontId="7" fillId="0" borderId="1" xfId="0" applyNumberFormat="1" applyFont="1" applyBorder="1"/>
    <xf numFmtId="0" fontId="12" fillId="0" borderId="0" xfId="0" applyFont="1"/>
    <xf numFmtId="165" fontId="13" fillId="0" borderId="0" xfId="0" applyNumberFormat="1" applyFont="1"/>
    <xf numFmtId="0" fontId="17" fillId="0" borderId="0" xfId="0" applyFont="1"/>
    <xf numFmtId="0" fontId="4" fillId="0" borderId="1" xfId="1" applyFont="1" applyBorder="1" applyAlignment="1">
      <alignment horizontal="left" vertical="center" wrapText="1"/>
    </xf>
    <xf numFmtId="4" fontId="4" fillId="0" borderId="1" xfId="1" applyNumberFormat="1" applyFont="1" applyBorder="1" applyAlignment="1" applyProtection="1">
      <alignment horizontal="right" vertical="center" wrapText="1"/>
    </xf>
    <xf numFmtId="4" fontId="4" fillId="0" borderId="1" xfId="1" applyNumberFormat="1" applyFont="1" applyBorder="1" applyAlignment="1">
      <alignment horizontal="right" vertical="center" wrapText="1"/>
    </xf>
    <xf numFmtId="0" fontId="7" fillId="0" borderId="1" xfId="1" applyFont="1" applyBorder="1" applyAlignment="1">
      <alignment horizontal="left" vertical="center" wrapText="1"/>
    </xf>
    <xf numFmtId="4" fontId="7" fillId="0" borderId="1" xfId="1" applyNumberFormat="1" applyFont="1" applyBorder="1" applyAlignment="1">
      <alignment horizontal="right" vertical="center" wrapText="1"/>
    </xf>
    <xf numFmtId="0" fontId="4" fillId="0" borderId="0" xfId="0" applyFont="1" applyBorder="1"/>
    <xf numFmtId="0" fontId="7" fillId="0" borderId="0" xfId="1" applyFont="1" applyBorder="1" applyAlignment="1">
      <alignment horizontal="left" vertical="center" wrapText="1"/>
    </xf>
    <xf numFmtId="4" fontId="7" fillId="0" borderId="0" xfId="1" applyNumberFormat="1" applyFont="1" applyBorder="1" applyAlignment="1">
      <alignment horizontal="right" vertical="center" wrapText="1"/>
    </xf>
    <xf numFmtId="0" fontId="7" fillId="0" borderId="0" xfId="1" applyFont="1" applyBorder="1" applyAlignment="1">
      <alignment horizontal="left" vertical="center"/>
    </xf>
    <xf numFmtId="4" fontId="3" fillId="0" borderId="0" xfId="0" applyNumberFormat="1" applyFont="1" applyAlignment="1">
      <alignment horizontal="right" vertical="center"/>
    </xf>
    <xf numFmtId="0" fontId="8" fillId="2" borderId="1" xfId="1" applyFont="1" applyFill="1" applyBorder="1" applyAlignment="1">
      <alignment horizontal="center" vertical="center" wrapText="1"/>
    </xf>
    <xf numFmtId="4" fontId="3" fillId="0" borderId="1" xfId="0" applyNumberFormat="1" applyFont="1" applyBorder="1" applyAlignment="1">
      <alignment vertical="center"/>
    </xf>
    <xf numFmtId="4" fontId="8" fillId="0" borderId="1" xfId="0" applyNumberFormat="1" applyFont="1" applyBorder="1" applyAlignment="1">
      <alignment vertical="center"/>
    </xf>
    <xf numFmtId="0" fontId="8" fillId="0" borderId="0" xfId="0" applyFont="1"/>
    <xf numFmtId="0" fontId="3" fillId="0" borderId="0" xfId="0" applyFont="1" applyBorder="1" applyAlignment="1">
      <alignment horizontal="left" wrapText="1"/>
    </xf>
    <xf numFmtId="0" fontId="8" fillId="0" borderId="0" xfId="0" applyFont="1" applyAlignment="1">
      <alignment vertical="center"/>
    </xf>
    <xf numFmtId="0" fontId="3"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vertical="center"/>
    </xf>
    <xf numFmtId="0" fontId="8" fillId="0" borderId="0" xfId="0" applyFont="1" applyBorder="1" applyAlignment="1">
      <alignment horizontal="left" wrapText="1"/>
    </xf>
    <xf numFmtId="0" fontId="8" fillId="0" borderId="0" xfId="0" applyFont="1" applyAlignment="1">
      <alignment horizontal="left" vertical="center" wrapText="1"/>
    </xf>
    <xf numFmtId="0" fontId="8" fillId="0" borderId="1" xfId="0" applyFont="1" applyBorder="1" applyAlignment="1">
      <alignment vertical="center" wrapText="1"/>
    </xf>
    <xf numFmtId="0" fontId="3" fillId="0" borderId="1" xfId="0" applyFont="1" applyBorder="1" applyAlignment="1">
      <alignment horizontal="center"/>
    </xf>
    <xf numFmtId="4" fontId="3" fillId="0" borderId="1" xfId="0" applyNumberFormat="1" applyFont="1" applyBorder="1"/>
    <xf numFmtId="0" fontId="3" fillId="0" borderId="1" xfId="0" applyFont="1" applyBorder="1"/>
    <xf numFmtId="4" fontId="8" fillId="0" borderId="1" xfId="0" applyNumberFormat="1" applyFont="1" applyBorder="1"/>
    <xf numFmtId="4" fontId="8" fillId="0" borderId="0" xfId="0" applyNumberFormat="1" applyFont="1" applyBorder="1"/>
    <xf numFmtId="4" fontId="3" fillId="0" borderId="1" xfId="1" applyNumberFormat="1" applyFont="1" applyBorder="1" applyAlignment="1" applyProtection="1">
      <alignment horizontal="right" vertical="center" wrapText="1"/>
    </xf>
    <xf numFmtId="4" fontId="3" fillId="0" borderId="1" xfId="1" applyNumberFormat="1" applyFont="1" applyBorder="1" applyAlignment="1">
      <alignment horizontal="right" vertical="center" wrapText="1"/>
    </xf>
    <xf numFmtId="4" fontId="8" fillId="0" borderId="1" xfId="1" applyNumberFormat="1" applyFont="1" applyBorder="1" applyAlignment="1">
      <alignment horizontal="right" vertical="center" wrapText="1"/>
    </xf>
    <xf numFmtId="0" fontId="7" fillId="0" borderId="0" xfId="1" applyFont="1" applyBorder="1"/>
    <xf numFmtId="4" fontId="8" fillId="0" borderId="0" xfId="0" applyNumberFormat="1" applyFont="1" applyBorder="1" applyAlignment="1">
      <alignment vertical="center"/>
    </xf>
    <xf numFmtId="165" fontId="8" fillId="0" borderId="0" xfId="0" applyNumberFormat="1" applyFont="1" applyBorder="1" applyAlignment="1">
      <alignment vertical="center"/>
    </xf>
    <xf numFmtId="0" fontId="3" fillId="0" borderId="0" xfId="0" applyFont="1" applyAlignment="1">
      <alignment horizontal="left" vertical="center"/>
    </xf>
    <xf numFmtId="165" fontId="3" fillId="0" borderId="0" xfId="0" applyNumberFormat="1" applyFont="1" applyBorder="1" applyAlignment="1">
      <alignment vertical="center"/>
    </xf>
    <xf numFmtId="0" fontId="8" fillId="0" borderId="0" xfId="1" applyFont="1" applyBorder="1"/>
    <xf numFmtId="0" fontId="3" fillId="0" borderId="0" xfId="1" applyFont="1" applyBorder="1" applyAlignment="1">
      <alignment horizontal="left" wrapText="1"/>
    </xf>
    <xf numFmtId="4" fontId="8" fillId="0" borderId="0" xfId="0" applyNumberFormat="1" applyFont="1" applyBorder="1" applyAlignment="1">
      <alignment vertical="center" wrapText="1"/>
    </xf>
    <xf numFmtId="0" fontId="3" fillId="0" borderId="0" xfId="1" applyFont="1" applyBorder="1"/>
    <xf numFmtId="165" fontId="3" fillId="0" borderId="0" xfId="0" applyNumberFormat="1" applyFont="1" applyBorder="1" applyAlignment="1"/>
    <xf numFmtId="0" fontId="7" fillId="0" borderId="0" xfId="0" applyFont="1" applyBorder="1"/>
    <xf numFmtId="4" fontId="7" fillId="0" borderId="0" xfId="0" applyNumberFormat="1" applyFont="1" applyBorder="1"/>
    <xf numFmtId="4" fontId="8" fillId="0" borderId="0" xfId="1" applyNumberFormat="1" applyFont="1" applyBorder="1" applyAlignment="1">
      <alignment horizontal="right" vertical="center" wrapText="1"/>
    </xf>
    <xf numFmtId="165" fontId="8" fillId="0" borderId="0" xfId="0" applyNumberFormat="1" applyFont="1" applyAlignment="1">
      <alignment vertical="center"/>
    </xf>
    <xf numFmtId="0" fontId="3" fillId="0" borderId="0" xfId="0" applyFont="1" applyAlignment="1"/>
    <xf numFmtId="0" fontId="3" fillId="0" borderId="0" xfId="0" applyFont="1" applyBorder="1" applyAlignment="1">
      <alignment horizontal="center" vertical="center"/>
    </xf>
    <xf numFmtId="0" fontId="8" fillId="0" borderId="0" xfId="0" applyFont="1" applyAlignment="1">
      <alignment horizontal="center" vertical="center"/>
    </xf>
    <xf numFmtId="165" fontId="8" fillId="0" borderId="0" xfId="0" applyNumberFormat="1" applyFont="1" applyBorder="1" applyAlignment="1">
      <alignment horizontal="right" vertical="center"/>
    </xf>
    <xf numFmtId="0" fontId="3" fillId="0" borderId="0" xfId="0" applyFont="1" applyAlignment="1">
      <alignment horizontal="center" vertical="center"/>
    </xf>
    <xf numFmtId="165" fontId="8" fillId="0" borderId="0" xfId="0" applyNumberFormat="1" applyFont="1" applyAlignment="1">
      <alignment horizontal="right"/>
    </xf>
    <xf numFmtId="165" fontId="3" fillId="0" borderId="0" xfId="0" applyNumberFormat="1" applyFont="1" applyBorder="1" applyAlignment="1">
      <alignment horizontal="right" vertical="center"/>
    </xf>
    <xf numFmtId="165" fontId="8" fillId="0" borderId="0" xfId="0" applyNumberFormat="1" applyFont="1" applyAlignment="1">
      <alignment horizontal="right" vertical="center"/>
    </xf>
    <xf numFmtId="165" fontId="3" fillId="0" borderId="0" xfId="0" applyNumberFormat="1" applyFont="1" applyAlignment="1">
      <alignment horizontal="right" vertical="center"/>
    </xf>
    <xf numFmtId="0" fontId="3" fillId="0" borderId="0" xfId="0" applyFont="1" applyAlignment="1">
      <alignment horizontal="left"/>
    </xf>
    <xf numFmtId="165" fontId="3" fillId="0" borderId="0" xfId="0" applyNumberFormat="1" applyFont="1" applyAlignment="1">
      <alignment horizontal="right"/>
    </xf>
    <xf numFmtId="0" fontId="3" fillId="0" borderId="0" xfId="0" applyFont="1" applyAlignment="1">
      <alignment horizontal="left" wrapText="1"/>
    </xf>
    <xf numFmtId="0" fontId="8"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wrapText="1"/>
    </xf>
    <xf numFmtId="165" fontId="4" fillId="0" borderId="0" xfId="0" applyNumberFormat="1" applyFont="1" applyAlignment="1">
      <alignment horizontal="right"/>
    </xf>
    <xf numFmtId="0" fontId="20" fillId="0" borderId="0" xfId="0" applyFont="1"/>
    <xf numFmtId="0" fontId="3" fillId="0" borderId="0" xfId="0" applyFont="1" applyBorder="1" applyAlignment="1">
      <alignment vertical="center"/>
    </xf>
    <xf numFmtId="168" fontId="3" fillId="0" borderId="0" xfId="0" applyNumberFormat="1" applyFont="1"/>
    <xf numFmtId="0" fontId="8" fillId="0" borderId="0" xfId="1" applyFont="1" applyBorder="1" applyAlignment="1">
      <alignment horizontal="left" vertical="center"/>
    </xf>
    <xf numFmtId="4" fontId="3" fillId="0" borderId="0" xfId="0" applyNumberFormat="1" applyFont="1" applyBorder="1" applyAlignment="1">
      <alignment vertical="center"/>
    </xf>
    <xf numFmtId="165" fontId="8" fillId="0" borderId="0" xfId="0" applyNumberFormat="1" applyFont="1" applyBorder="1" applyAlignment="1"/>
    <xf numFmtId="168" fontId="3" fillId="0" borderId="0" xfId="0" applyNumberFormat="1" applyFont="1" applyAlignment="1">
      <alignment vertical="center"/>
    </xf>
    <xf numFmtId="0" fontId="8" fillId="0" borderId="0" xfId="0" applyFont="1" applyAlignment="1"/>
    <xf numFmtId="0" fontId="7" fillId="0" borderId="0" xfId="0" applyFont="1" applyAlignment="1">
      <alignment horizontal="left" vertical="center" wrapText="1"/>
    </xf>
    <xf numFmtId="164" fontId="3" fillId="0" borderId="1" xfId="0" applyNumberFormat="1" applyFont="1" applyBorder="1" applyAlignment="1">
      <alignment vertical="center"/>
    </xf>
    <xf numFmtId="164" fontId="4" fillId="0" borderId="1" xfId="0" applyNumberFormat="1" applyFont="1" applyBorder="1" applyAlignment="1">
      <alignment vertical="center"/>
    </xf>
    <xf numFmtId="4" fontId="3" fillId="0" borderId="1" xfId="0" applyNumberFormat="1" applyFont="1" applyBorder="1" applyAlignment="1">
      <alignment horizontal="right" vertical="center"/>
    </xf>
    <xf numFmtId="165" fontId="8" fillId="0" borderId="0" xfId="0" applyNumberFormat="1" applyFont="1" applyBorder="1" applyAlignment="1">
      <alignment horizontal="right" vertical="top"/>
    </xf>
    <xf numFmtId="168" fontId="3" fillId="0" borderId="0" xfId="0" applyNumberFormat="1" applyFont="1" applyAlignment="1">
      <alignment horizontal="justify" vertical="center"/>
    </xf>
    <xf numFmtId="0" fontId="8" fillId="0" borderId="0" xfId="0" applyFont="1" applyAlignment="1">
      <alignment vertical="center" wrapText="1"/>
    </xf>
    <xf numFmtId="165" fontId="16" fillId="0" borderId="0" xfId="0" applyNumberFormat="1"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top" wrapText="1"/>
    </xf>
    <xf numFmtId="165" fontId="16" fillId="0" borderId="0" xfId="0" applyNumberFormat="1" applyFont="1" applyAlignment="1">
      <alignment horizontal="left"/>
    </xf>
    <xf numFmtId="165" fontId="8" fillId="0" borderId="0" xfId="0" applyNumberFormat="1" applyFont="1" applyAlignment="1">
      <alignment horizontal="left" vertical="center"/>
    </xf>
    <xf numFmtId="0" fontId="16" fillId="0" borderId="0" xfId="0" applyFont="1" applyAlignment="1">
      <alignment vertical="center"/>
    </xf>
    <xf numFmtId="165" fontId="16" fillId="0" borderId="0" xfId="0" applyNumberFormat="1" applyFont="1" applyAlignment="1">
      <alignment horizontal="left" vertical="center"/>
    </xf>
    <xf numFmtId="0" fontId="3" fillId="0" borderId="0" xfId="0" applyFont="1" applyAlignment="1">
      <alignment horizontal="justify"/>
    </xf>
    <xf numFmtId="165" fontId="3" fillId="0" borderId="0" xfId="0" applyNumberFormat="1" applyFont="1" applyAlignment="1">
      <alignment vertical="center"/>
    </xf>
    <xf numFmtId="165" fontId="8" fillId="0" borderId="0" xfId="0" applyNumberFormat="1" applyFont="1" applyAlignment="1">
      <alignment horizontal="left"/>
    </xf>
    <xf numFmtId="0" fontId="2" fillId="0" borderId="0" xfId="0" applyFont="1" applyAlignment="1">
      <alignment horizontal="left" vertical="center" wrapText="1"/>
    </xf>
    <xf numFmtId="165" fontId="3" fillId="0" borderId="0" xfId="0" applyNumberFormat="1" applyFont="1" applyAlignment="1">
      <alignment horizontal="left" vertical="top"/>
    </xf>
    <xf numFmtId="165" fontId="3" fillId="0" borderId="0" xfId="0" applyNumberFormat="1" applyFont="1" applyAlignment="1">
      <alignment horizontal="left" vertical="center" wrapText="1"/>
    </xf>
    <xf numFmtId="0" fontId="16" fillId="0" borderId="0" xfId="0" applyFont="1"/>
    <xf numFmtId="165" fontId="16" fillId="0" borderId="0" xfId="0" applyNumberFormat="1" applyFont="1"/>
    <xf numFmtId="4" fontId="2" fillId="0" borderId="0" xfId="0" applyNumberFormat="1" applyFont="1"/>
    <xf numFmtId="0" fontId="3" fillId="0" borderId="0" xfId="0" applyFont="1" applyAlignment="1">
      <alignment horizontal="right"/>
    </xf>
    <xf numFmtId="0" fontId="20" fillId="0" borderId="0" xfId="0" applyFont="1" applyAlignment="1">
      <alignment horizontal="right"/>
    </xf>
    <xf numFmtId="0" fontId="21" fillId="0" borderId="0" xfId="0" applyFont="1"/>
    <xf numFmtId="168" fontId="2" fillId="0" borderId="0" xfId="0" applyNumberFormat="1" applyFont="1"/>
    <xf numFmtId="0" fontId="3" fillId="2" borderId="0" xfId="0" applyFont="1" applyFill="1" applyAlignment="1">
      <alignment vertical="top" wrapText="1"/>
    </xf>
    <xf numFmtId="4" fontId="3" fillId="0" borderId="0" xfId="0" applyNumberFormat="1" applyFont="1" applyBorder="1" applyAlignment="1">
      <alignment horizontal="right" vertical="center"/>
    </xf>
    <xf numFmtId="165" fontId="8" fillId="0" borderId="0" xfId="0" applyNumberFormat="1" applyFont="1" applyAlignment="1"/>
    <xf numFmtId="167" fontId="8" fillId="0" borderId="0" xfId="0" applyNumberFormat="1" applyFont="1" applyBorder="1" applyAlignment="1">
      <alignment vertical="center"/>
    </xf>
    <xf numFmtId="0" fontId="16" fillId="0" borderId="0" xfId="0" applyFont="1" applyAlignment="1">
      <alignment horizontal="left" wrapText="1"/>
    </xf>
    <xf numFmtId="49" fontId="3" fillId="0" borderId="0" xfId="1" applyNumberFormat="1" applyFont="1" applyBorder="1"/>
    <xf numFmtId="0" fontId="22" fillId="0" borderId="0" xfId="0" applyFont="1" applyAlignment="1"/>
    <xf numFmtId="167" fontId="16" fillId="0" borderId="0" xfId="0" applyNumberFormat="1" applyFont="1" applyBorder="1" applyAlignment="1">
      <alignment vertical="center"/>
    </xf>
    <xf numFmtId="165" fontId="3" fillId="0" borderId="0" xfId="0" applyNumberFormat="1" applyFont="1" applyBorder="1" applyAlignment="1">
      <alignment vertical="top"/>
    </xf>
    <xf numFmtId="0" fontId="3" fillId="0" borderId="0" xfId="0" applyFont="1" applyAlignment="1">
      <alignment vertical="top"/>
    </xf>
    <xf numFmtId="165" fontId="20" fillId="0" borderId="0" xfId="0" applyNumberFormat="1" applyFont="1"/>
    <xf numFmtId="0" fontId="22" fillId="0" borderId="0" xfId="0" applyFont="1"/>
    <xf numFmtId="3" fontId="3" fillId="0" borderId="0" xfId="0" applyNumberFormat="1" applyFont="1"/>
    <xf numFmtId="4" fontId="3" fillId="0" borderId="0" xfId="0" applyNumberFormat="1" applyFont="1"/>
    <xf numFmtId="0" fontId="7" fillId="0" borderId="0" xfId="0" applyFont="1" applyAlignment="1">
      <alignment horizontal="left" vertical="top" wrapText="1"/>
    </xf>
    <xf numFmtId="0" fontId="8" fillId="0" borderId="0" xfId="0" applyFont="1" applyAlignment="1">
      <alignment vertical="top"/>
    </xf>
    <xf numFmtId="0" fontId="3" fillId="0" borderId="0" xfId="0" applyFont="1" applyAlignment="1">
      <alignment horizontal="right" vertical="center"/>
    </xf>
    <xf numFmtId="0" fontId="6" fillId="0" borderId="0" xfId="0" applyFont="1" applyAlignment="1">
      <alignment vertical="center"/>
    </xf>
    <xf numFmtId="0" fontId="7" fillId="0" borderId="0" xfId="0" applyFont="1" applyBorder="1" applyAlignment="1">
      <alignment horizontal="left" vertical="top" wrapText="1"/>
    </xf>
    <xf numFmtId="0" fontId="4" fillId="0" borderId="0" xfId="0" applyFont="1" applyBorder="1" applyAlignment="1">
      <alignment horizontal="left" vertical="center" wrapText="1"/>
    </xf>
    <xf numFmtId="0" fontId="3" fillId="0" borderId="0" xfId="0" applyFont="1" applyBorder="1" applyAlignment="1">
      <alignment horizontal="left" vertical="top" wrapText="1"/>
    </xf>
    <xf numFmtId="0" fontId="4" fillId="0" borderId="0" xfId="0" applyFont="1" applyBorder="1" applyAlignment="1">
      <alignment horizontal="left" wrapText="1"/>
    </xf>
    <xf numFmtId="49" fontId="13" fillId="0" borderId="0" xfId="0" applyNumberFormat="1" applyFont="1" applyBorder="1" applyAlignment="1">
      <alignment vertical="center" wrapText="1"/>
    </xf>
    <xf numFmtId="0" fontId="7" fillId="0" borderId="0" xfId="0" applyFont="1" applyBorder="1" applyAlignment="1">
      <alignment horizontal="left"/>
    </xf>
    <xf numFmtId="0" fontId="3" fillId="0" borderId="0" xfId="0" applyFont="1" applyBorder="1" applyAlignment="1">
      <alignment horizontal="left" wrapText="1"/>
    </xf>
    <xf numFmtId="0" fontId="8"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xf>
    <xf numFmtId="0" fontId="7" fillId="0" borderId="0" xfId="0" applyFont="1" applyBorder="1" applyAlignment="1">
      <alignment horizontal="left" vertical="center" wrapText="1"/>
    </xf>
    <xf numFmtId="0" fontId="3" fillId="0" borderId="0" xfId="0" applyFont="1" applyBorder="1" applyAlignment="1">
      <alignment horizontal="left" vertical="center"/>
    </xf>
    <xf numFmtId="0" fontId="8" fillId="0" borderId="0" xfId="0" applyFont="1" applyBorder="1" applyAlignment="1">
      <alignment horizontal="left"/>
    </xf>
    <xf numFmtId="0" fontId="3" fillId="0" borderId="0" xfId="1" applyFont="1" applyBorder="1" applyAlignment="1">
      <alignment horizontal="left" wrapText="1"/>
    </xf>
    <xf numFmtId="0" fontId="3" fillId="0" borderId="0" xfId="1" applyFont="1" applyBorder="1" applyAlignment="1">
      <alignment horizontal="left"/>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3" fillId="0" borderId="0" xfId="1" applyFont="1" applyBorder="1" applyAlignment="1">
      <alignment horizontal="left" vertical="top" wrapText="1"/>
    </xf>
    <xf numFmtId="0" fontId="3" fillId="2" borderId="0" xfId="0" applyFont="1" applyFill="1" applyBorder="1" applyAlignment="1">
      <alignment horizontal="left" vertical="top" wrapText="1"/>
    </xf>
    <xf numFmtId="0" fontId="8" fillId="0" borderId="0" xfId="0" applyFont="1" applyBorder="1" applyAlignment="1">
      <alignment horizontal="left" vertical="center" wrapText="1"/>
    </xf>
    <xf numFmtId="0" fontId="5" fillId="0" borderId="0" xfId="0" applyFont="1" applyBorder="1" applyAlignment="1">
      <alignment horizontal="left" wrapText="1"/>
    </xf>
    <xf numFmtId="0" fontId="8" fillId="0" borderId="0" xfId="1" applyFont="1" applyBorder="1" applyAlignment="1">
      <alignment horizontal="left" vertical="center" wrapText="1"/>
    </xf>
    <xf numFmtId="0" fontId="3" fillId="0" borderId="0" xfId="1" applyFont="1" applyBorder="1" applyAlignment="1">
      <alignment horizontal="left" vertical="center"/>
    </xf>
    <xf numFmtId="0" fontId="3" fillId="0" borderId="0" xfId="0" applyFont="1" applyBorder="1" applyAlignment="1"/>
    <xf numFmtId="0" fontId="3" fillId="0" borderId="0" xfId="0" applyFont="1" applyBorder="1" applyAlignment="1">
      <alignment horizontal="justify"/>
    </xf>
    <xf numFmtId="165" fontId="3" fillId="0" borderId="0" xfId="0" applyNumberFormat="1" applyFont="1" applyBorder="1" applyAlignment="1">
      <alignment horizontal="center" vertical="top"/>
    </xf>
  </cellXfs>
  <cellStyles count="2">
    <cellStyle name="Normalny" xfId="0" builtinId="0"/>
    <cellStyle name="TableStyleLigh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70"/>
  <sheetViews>
    <sheetView tabSelected="1" view="pageBreakPreview" zoomScale="70" zoomScaleNormal="70" zoomScaleSheetLayoutView="70" zoomScalePageLayoutView="90" workbookViewId="0">
      <selection activeCell="C145" sqref="C145:E145"/>
    </sheetView>
  </sheetViews>
  <sheetFormatPr defaultRowHeight="15" x14ac:dyDescent="0.25"/>
  <cols>
    <col min="1" max="1" width="6.85546875" style="1"/>
    <col min="2" max="2" width="5.28515625" style="2"/>
    <col min="3" max="3" width="27" style="2"/>
    <col min="4" max="4" width="21.28515625" style="1"/>
    <col min="5" max="5" width="21.7109375" style="1"/>
    <col min="6" max="6" width="20" style="1"/>
    <col min="7" max="7" width="21.85546875" style="1"/>
    <col min="8" max="13" width="0" style="1" hidden="1"/>
    <col min="14" max="14" width="9.140625" style="1"/>
    <col min="15" max="15" width="26.7109375" style="1"/>
    <col min="16" max="1025" width="9.140625" style="1"/>
  </cols>
  <sheetData>
    <row r="1" spans="1:11" ht="24" customHeight="1" x14ac:dyDescent="0.25">
      <c r="A1" s="3"/>
      <c r="B1" s="4"/>
      <c r="C1" s="5"/>
      <c r="D1" s="6"/>
      <c r="E1" s="6"/>
      <c r="F1" s="6"/>
      <c r="G1" s="6"/>
      <c r="H1" s="6"/>
    </row>
    <row r="2" spans="1:11" ht="17.25" customHeight="1" x14ac:dyDescent="0.25">
      <c r="A2" s="3"/>
      <c r="B2" s="4"/>
      <c r="C2" s="7" t="s">
        <v>0</v>
      </c>
      <c r="D2" s="8"/>
      <c r="E2" s="8"/>
      <c r="F2" s="3"/>
      <c r="G2" s="3"/>
    </row>
    <row r="3" spans="1:11" ht="15.75" x14ac:dyDescent="0.25">
      <c r="A3" s="3"/>
      <c r="B3" s="4"/>
      <c r="C3" s="4"/>
      <c r="D3" s="3"/>
      <c r="E3" s="3"/>
      <c r="F3" s="3"/>
      <c r="G3" s="3"/>
    </row>
    <row r="4" spans="1:11" ht="15.75" customHeight="1" x14ac:dyDescent="0.25">
      <c r="A4" s="3"/>
      <c r="B4" s="9" t="s">
        <v>1</v>
      </c>
      <c r="C4" s="194" t="s">
        <v>2</v>
      </c>
      <c r="D4" s="194"/>
      <c r="E4" s="194"/>
      <c r="F4" s="194"/>
      <c r="G4" s="194"/>
    </row>
    <row r="5" spans="1:11" ht="16.5" customHeight="1" x14ac:dyDescent="0.25">
      <c r="A5" s="3"/>
      <c r="B5" s="9"/>
      <c r="C5" s="10" t="s">
        <v>3</v>
      </c>
      <c r="D5" s="11"/>
      <c r="E5" s="11"/>
      <c r="F5" s="11"/>
      <c r="G5" s="11"/>
    </row>
    <row r="6" spans="1:11" ht="18.75" x14ac:dyDescent="0.25">
      <c r="A6" s="3"/>
      <c r="B6" s="4"/>
      <c r="C6" s="12" t="s">
        <v>4</v>
      </c>
      <c r="D6" s="13"/>
      <c r="E6" s="3"/>
      <c r="F6" s="14">
        <v>3402.35</v>
      </c>
      <c r="G6" s="15" t="s">
        <v>5</v>
      </c>
    </row>
    <row r="7" spans="1:11" ht="18.75" x14ac:dyDescent="0.25">
      <c r="A7" s="3"/>
      <c r="B7" s="4"/>
      <c r="C7" s="12" t="s">
        <v>6</v>
      </c>
      <c r="D7" s="3"/>
      <c r="E7" s="3"/>
      <c r="F7" s="14">
        <v>14633</v>
      </c>
      <c r="G7" s="15" t="s">
        <v>7</v>
      </c>
    </row>
    <row r="8" spans="1:11" ht="18.75" x14ac:dyDescent="0.25">
      <c r="A8" s="3"/>
      <c r="B8" s="4"/>
      <c r="C8" s="12" t="s">
        <v>8</v>
      </c>
      <c r="D8" s="3"/>
      <c r="E8" s="3"/>
      <c r="F8" s="14">
        <v>10239</v>
      </c>
      <c r="G8" s="15" t="s">
        <v>5</v>
      </c>
    </row>
    <row r="9" spans="1:11" ht="24" customHeight="1" x14ac:dyDescent="0.25">
      <c r="A9" s="3"/>
      <c r="B9" s="4"/>
      <c r="C9" s="16" t="s">
        <v>9</v>
      </c>
      <c r="D9" s="3"/>
      <c r="E9" s="3"/>
      <c r="F9" s="14"/>
      <c r="G9" s="15"/>
    </row>
    <row r="10" spans="1:11" ht="18.75" x14ac:dyDescent="0.25">
      <c r="A10" s="3"/>
      <c r="B10" s="4"/>
      <c r="C10" s="12" t="s">
        <v>4</v>
      </c>
      <c r="D10" s="13"/>
      <c r="E10" s="3"/>
      <c r="F10" s="14">
        <v>3873.33</v>
      </c>
      <c r="G10" s="15" t="s">
        <v>5</v>
      </c>
    </row>
    <row r="11" spans="1:11" ht="18.75" x14ac:dyDescent="0.25">
      <c r="A11" s="3"/>
      <c r="B11" s="4"/>
      <c r="C11" s="12" t="s">
        <v>6</v>
      </c>
      <c r="D11" s="3"/>
      <c r="E11" s="3"/>
      <c r="F11" s="14">
        <v>12160</v>
      </c>
      <c r="G11" s="15" t="s">
        <v>7</v>
      </c>
    </row>
    <row r="12" spans="1:11" ht="18.75" x14ac:dyDescent="0.25">
      <c r="A12" s="3"/>
      <c r="B12" s="4"/>
      <c r="C12" s="12" t="s">
        <v>8</v>
      </c>
      <c r="D12" s="3"/>
      <c r="E12" s="3"/>
      <c r="F12" s="14">
        <v>16516</v>
      </c>
      <c r="G12" s="15" t="s">
        <v>5</v>
      </c>
      <c r="K12" s="17"/>
    </row>
    <row r="13" spans="1:11" ht="32.25" customHeight="1" x14ac:dyDescent="0.25">
      <c r="A13" s="3"/>
      <c r="B13" s="4"/>
      <c r="C13" s="195" t="s">
        <v>10</v>
      </c>
      <c r="D13" s="195"/>
      <c r="E13" s="195"/>
      <c r="F13" s="195"/>
      <c r="G13" s="195"/>
    </row>
    <row r="14" spans="1:11" ht="17.25" customHeight="1" x14ac:dyDescent="0.25">
      <c r="A14" s="3"/>
      <c r="B14" s="4"/>
      <c r="C14" s="4"/>
      <c r="D14" s="3"/>
      <c r="E14" s="3"/>
      <c r="F14" s="3"/>
      <c r="G14" s="3"/>
    </row>
    <row r="15" spans="1:11" ht="31.5" x14ac:dyDescent="0.25">
      <c r="A15" s="3"/>
      <c r="B15" s="18" t="s">
        <v>11</v>
      </c>
      <c r="C15" s="19" t="s">
        <v>12</v>
      </c>
      <c r="D15" s="20" t="s">
        <v>13</v>
      </c>
      <c r="E15" s="20" t="s">
        <v>14</v>
      </c>
      <c r="F15" s="20" t="s">
        <v>15</v>
      </c>
      <c r="G15" s="20" t="s">
        <v>16</v>
      </c>
    </row>
    <row r="16" spans="1:11" ht="24" customHeight="1" x14ac:dyDescent="0.25">
      <c r="A16" s="3"/>
      <c r="B16" s="21" t="s">
        <v>17</v>
      </c>
      <c r="C16" s="22" t="s">
        <v>18</v>
      </c>
      <c r="D16" s="23">
        <v>1001783.7</v>
      </c>
      <c r="E16" s="23">
        <f>712020+6552960</f>
        <v>7264980</v>
      </c>
      <c r="F16" s="23"/>
      <c r="G16" s="23">
        <f t="shared" ref="G16:G24" si="0">E16-F16</f>
        <v>7264980</v>
      </c>
    </row>
    <row r="17" spans="1:15" ht="25.5" customHeight="1" x14ac:dyDescent="0.25">
      <c r="A17" s="3"/>
      <c r="B17" s="21" t="s">
        <v>19</v>
      </c>
      <c r="C17" s="22" t="s">
        <v>20</v>
      </c>
      <c r="D17" s="23">
        <v>6167659.4500000002</v>
      </c>
      <c r="E17" s="23">
        <f>14448984+2775098.06+112440.34</f>
        <v>17336522.399999999</v>
      </c>
      <c r="F17" s="23">
        <v>1038432.01</v>
      </c>
      <c r="G17" s="23">
        <f t="shared" si="0"/>
        <v>16298090.389999999</v>
      </c>
      <c r="I17" s="23">
        <f>3280121.05+2775098.06+112440.34</f>
        <v>6167659.4499999993</v>
      </c>
      <c r="J17" s="1">
        <f>14448984+2775098.06+112440.34</f>
        <v>17336522.399999999</v>
      </c>
      <c r="M17" s="23">
        <f>4567.5+46895.8+13588.5+94500+158199.38+218312.72+2720718.02</f>
        <v>3256781.92</v>
      </c>
    </row>
    <row r="18" spans="1:15" ht="31.5" x14ac:dyDescent="0.25">
      <c r="A18" s="3"/>
      <c r="B18" s="21" t="s">
        <v>21</v>
      </c>
      <c r="C18" s="22" t="s">
        <v>22</v>
      </c>
      <c r="D18" s="23">
        <v>4331784.0999999996</v>
      </c>
      <c r="E18" s="23">
        <f>4567.5+59400+13588.5+94500+158199.38+218312.72+2720718.02</f>
        <v>3269286.12</v>
      </c>
      <c r="F18" s="23">
        <f>838205.09-3399.92</f>
        <v>834805.16999999993</v>
      </c>
      <c r="G18" s="23">
        <f t="shared" si="0"/>
        <v>2434480.9500000002</v>
      </c>
    </row>
    <row r="19" spans="1:15" ht="31.5" x14ac:dyDescent="0.25">
      <c r="A19" s="3"/>
      <c r="B19" s="21" t="s">
        <v>23</v>
      </c>
      <c r="C19" s="22" t="s">
        <v>24</v>
      </c>
      <c r="D19" s="23">
        <v>0</v>
      </c>
      <c r="E19" s="23"/>
      <c r="F19" s="23"/>
      <c r="G19" s="23">
        <f t="shared" si="0"/>
        <v>0</v>
      </c>
    </row>
    <row r="20" spans="1:15" ht="47.25" x14ac:dyDescent="0.25">
      <c r="A20" s="3"/>
      <c r="B20" s="21" t="s">
        <v>25</v>
      </c>
      <c r="C20" s="22" t="s">
        <v>26</v>
      </c>
      <c r="D20" s="23">
        <v>33520.400000000001</v>
      </c>
      <c r="E20" s="23">
        <f>17688.45+15831.95</f>
        <v>33520.400000000001</v>
      </c>
      <c r="F20" s="23">
        <v>30887.279999999999</v>
      </c>
      <c r="G20" s="23">
        <f t="shared" si="0"/>
        <v>2633.1200000000026</v>
      </c>
    </row>
    <row r="21" spans="1:15" ht="47.25" x14ac:dyDescent="0.25">
      <c r="A21" s="3"/>
      <c r="B21" s="21" t="s">
        <v>27</v>
      </c>
      <c r="C21" s="22" t="s">
        <v>28</v>
      </c>
      <c r="D21" s="23">
        <v>15482.42</v>
      </c>
      <c r="E21" s="23">
        <v>15482.42</v>
      </c>
      <c r="F21" s="23">
        <v>15482.42</v>
      </c>
      <c r="G21" s="23">
        <f t="shared" si="0"/>
        <v>0</v>
      </c>
    </row>
    <row r="22" spans="1:15" ht="31.5" x14ac:dyDescent="0.25">
      <c r="A22" s="3"/>
      <c r="B22" s="21" t="s">
        <v>29</v>
      </c>
      <c r="C22" s="22" t="s">
        <v>30</v>
      </c>
      <c r="D22" s="23">
        <v>66877.919999999998</v>
      </c>
      <c r="E22" s="23">
        <v>66877.919999999998</v>
      </c>
      <c r="F22" s="23">
        <v>65776.62</v>
      </c>
      <c r="G22" s="23">
        <f t="shared" si="0"/>
        <v>1101.3000000000029</v>
      </c>
    </row>
    <row r="23" spans="1:15" ht="33" customHeight="1" x14ac:dyDescent="0.25">
      <c r="A23" s="3"/>
      <c r="B23" s="21" t="s">
        <v>31</v>
      </c>
      <c r="C23" s="22" t="s">
        <v>32</v>
      </c>
      <c r="D23" s="23">
        <v>3000</v>
      </c>
      <c r="E23" s="23">
        <v>3000</v>
      </c>
      <c r="F23" s="23">
        <v>3000</v>
      </c>
      <c r="G23" s="23">
        <f t="shared" si="0"/>
        <v>0</v>
      </c>
    </row>
    <row r="24" spans="1:15" ht="47.25" x14ac:dyDescent="0.25">
      <c r="A24" s="3"/>
      <c r="B24" s="21" t="s">
        <v>33</v>
      </c>
      <c r="C24" s="22" t="s">
        <v>34</v>
      </c>
      <c r="D24" s="23">
        <v>110593.11</v>
      </c>
      <c r="E24" s="23">
        <f>70291.25+11000+29301.86</f>
        <v>110593.11</v>
      </c>
      <c r="F24" s="23">
        <f>31668.2+70865.87</f>
        <v>102534.06999999999</v>
      </c>
      <c r="G24" s="23">
        <f t="shared" si="0"/>
        <v>8059.0400000000081</v>
      </c>
    </row>
    <row r="25" spans="1:15" ht="15.75" hidden="1" x14ac:dyDescent="0.25">
      <c r="A25" s="3"/>
      <c r="B25" s="21"/>
      <c r="C25" s="22" t="s">
        <v>35</v>
      </c>
      <c r="D25" s="23">
        <f>SUM(D16:D24)</f>
        <v>11730701.1</v>
      </c>
      <c r="E25" s="23">
        <f>SUM(E16:E24)</f>
        <v>28100262.370000001</v>
      </c>
      <c r="F25" s="23">
        <f>SUM(F16:F24)</f>
        <v>2090917.57</v>
      </c>
      <c r="G25" s="23">
        <f>SUM(G16:G24)</f>
        <v>26009344.800000001</v>
      </c>
      <c r="I25" s="1">
        <f>E25-D25</f>
        <v>16369561.270000001</v>
      </c>
    </row>
    <row r="26" spans="1:15" ht="28.5" customHeight="1" x14ac:dyDescent="0.25">
      <c r="A26" s="3"/>
      <c r="B26" s="21" t="s">
        <v>36</v>
      </c>
      <c r="C26" s="22" t="s">
        <v>37</v>
      </c>
      <c r="D26" s="23">
        <v>2200850.31</v>
      </c>
      <c r="E26" s="23">
        <f>517050.62+1830389.27</f>
        <v>2347439.89</v>
      </c>
      <c r="F26" s="23">
        <v>2347439.89</v>
      </c>
      <c r="G26" s="23">
        <f>E26-F26</f>
        <v>0</v>
      </c>
      <c r="I26" s="24">
        <f>477913.93+1724323.37</f>
        <v>2202237.3000000003</v>
      </c>
      <c r="J26" s="24">
        <f>D26-I26</f>
        <v>-1386.9900000002235</v>
      </c>
    </row>
    <row r="27" spans="1:15" ht="15.75" x14ac:dyDescent="0.25">
      <c r="A27" s="3"/>
      <c r="B27" s="25"/>
      <c r="C27" s="26" t="s">
        <v>38</v>
      </c>
      <c r="D27" s="27">
        <f>D25+D26</f>
        <v>13931551.41</v>
      </c>
      <c r="E27" s="27">
        <f>E25+E26</f>
        <v>30447702.260000002</v>
      </c>
      <c r="F27" s="27">
        <f>F25+F26</f>
        <v>4438357.46</v>
      </c>
      <c r="G27" s="27">
        <f>G25+G26</f>
        <v>26009344.800000001</v>
      </c>
    </row>
    <row r="28" spans="1:15" ht="15.75" x14ac:dyDescent="0.25">
      <c r="A28" s="3"/>
      <c r="B28" s="28"/>
      <c r="C28" s="28"/>
      <c r="D28" s="29"/>
      <c r="E28" s="29"/>
      <c r="F28" s="29"/>
      <c r="G28" s="29"/>
    </row>
    <row r="29" spans="1:15" ht="15.75" x14ac:dyDescent="0.25">
      <c r="A29" s="3"/>
      <c r="B29" s="4"/>
      <c r="C29" s="3"/>
      <c r="D29" s="3"/>
      <c r="E29" s="3"/>
      <c r="F29" s="3"/>
      <c r="G29" s="3"/>
    </row>
    <row r="30" spans="1:15" s="2" customFormat="1" ht="15.75" x14ac:dyDescent="0.25">
      <c r="A30" s="4"/>
      <c r="B30" s="4"/>
      <c r="C30" s="30" t="s">
        <v>39</v>
      </c>
      <c r="D30" s="31"/>
      <c r="E30" s="31"/>
      <c r="F30" s="31"/>
      <c r="G30" s="32">
        <f>G32+G33</f>
        <v>7264980</v>
      </c>
      <c r="O30" s="33">
        <f>G30+G39+G47+G75+G78+G84+G86</f>
        <v>28066741.970000003</v>
      </c>
    </row>
    <row r="31" spans="1:15" ht="19.5" customHeight="1" x14ac:dyDescent="0.25">
      <c r="A31" s="3"/>
      <c r="B31" s="4"/>
      <c r="C31" s="34" t="s">
        <v>3</v>
      </c>
      <c r="D31" s="35"/>
      <c r="E31" s="35"/>
      <c r="F31" s="35"/>
      <c r="G31" s="32"/>
    </row>
    <row r="32" spans="1:15" ht="54.6" customHeight="1" x14ac:dyDescent="0.25">
      <c r="A32" s="3"/>
      <c r="B32" s="4"/>
      <c r="C32" s="195" t="s">
        <v>40</v>
      </c>
      <c r="D32" s="195"/>
      <c r="E32" s="195"/>
      <c r="F32" s="195"/>
      <c r="G32" s="36">
        <v>6552960</v>
      </c>
    </row>
    <row r="33" spans="1:9" ht="15.75" customHeight="1" x14ac:dyDescent="0.25">
      <c r="A33" s="3"/>
      <c r="B33" s="4"/>
      <c r="C33" s="37" t="s">
        <v>9</v>
      </c>
      <c r="D33" s="38"/>
      <c r="E33" s="38"/>
      <c r="F33" s="38"/>
      <c r="G33" s="32">
        <f>SUM(G35:G38)</f>
        <v>712020</v>
      </c>
    </row>
    <row r="34" spans="1:9" ht="21" customHeight="1" x14ac:dyDescent="0.25">
      <c r="A34" s="3"/>
      <c r="B34" s="4"/>
      <c r="C34" s="12" t="s">
        <v>41</v>
      </c>
      <c r="D34" s="4"/>
      <c r="E34" s="4"/>
      <c r="F34" s="4"/>
      <c r="G34" s="39"/>
    </row>
    <row r="35" spans="1:9" ht="15.75" customHeight="1" x14ac:dyDescent="0.25">
      <c r="A35" s="3"/>
      <c r="B35" s="4"/>
      <c r="C35" s="28" t="s">
        <v>42</v>
      </c>
      <c r="D35" s="40"/>
      <c r="E35" s="40" t="s">
        <v>43</v>
      </c>
      <c r="F35" s="41"/>
      <c r="G35" s="42">
        <v>57960</v>
      </c>
      <c r="H35" s="43"/>
    </row>
    <row r="36" spans="1:9" ht="15.75" customHeight="1" x14ac:dyDescent="0.25">
      <c r="A36" s="3"/>
      <c r="B36" s="4"/>
      <c r="C36" s="28" t="s">
        <v>44</v>
      </c>
      <c r="D36" s="40"/>
      <c r="E36" s="40" t="s">
        <v>45</v>
      </c>
      <c r="F36" s="41"/>
      <c r="G36" s="42">
        <v>30210</v>
      </c>
      <c r="H36" s="43"/>
    </row>
    <row r="37" spans="1:9" ht="15.75" customHeight="1" x14ac:dyDescent="0.25">
      <c r="A37" s="3"/>
      <c r="B37" s="4"/>
      <c r="C37" s="28" t="s">
        <v>46</v>
      </c>
      <c r="D37" s="40"/>
      <c r="E37" s="40" t="s">
        <v>47</v>
      </c>
      <c r="F37" s="41"/>
      <c r="G37" s="42">
        <v>43500</v>
      </c>
      <c r="H37" s="43"/>
    </row>
    <row r="38" spans="1:9" ht="15.75" customHeight="1" x14ac:dyDescent="0.25">
      <c r="A38" s="3"/>
      <c r="B38" s="4"/>
      <c r="C38" s="28" t="s">
        <v>48</v>
      </c>
      <c r="D38" s="40"/>
      <c r="E38" s="40" t="s">
        <v>49</v>
      </c>
      <c r="F38" s="41"/>
      <c r="G38" s="42">
        <v>580350</v>
      </c>
      <c r="H38" s="43"/>
    </row>
    <row r="39" spans="1:9" s="2" customFormat="1" ht="26.25" customHeight="1" x14ac:dyDescent="0.25">
      <c r="A39" s="4"/>
      <c r="B39" s="4"/>
      <c r="C39" s="16" t="s">
        <v>50</v>
      </c>
      <c r="D39" s="31"/>
      <c r="E39" s="31"/>
      <c r="F39" s="31"/>
      <c r="G39" s="32">
        <f>G40+G44</f>
        <v>17336522.399999999</v>
      </c>
    </row>
    <row r="40" spans="1:9" ht="14.45" customHeight="1" x14ac:dyDescent="0.25">
      <c r="B40" s="3"/>
      <c r="C40" s="4"/>
      <c r="D40" s="35"/>
      <c r="E40" s="35"/>
      <c r="F40" s="35"/>
      <c r="G40" s="32">
        <f>G42</f>
        <v>14448984</v>
      </c>
    </row>
    <row r="41" spans="1:9" ht="14.45" customHeight="1" x14ac:dyDescent="0.25">
      <c r="B41" s="3"/>
      <c r="C41" s="4" t="s">
        <v>51</v>
      </c>
      <c r="D41" s="35"/>
      <c r="E41" s="35"/>
      <c r="F41" s="35"/>
      <c r="G41" s="32"/>
    </row>
    <row r="42" spans="1:9" ht="54.6" customHeight="1" x14ac:dyDescent="0.25">
      <c r="A42" s="3"/>
      <c r="B42" s="4"/>
      <c r="C42" s="195" t="s">
        <v>40</v>
      </c>
      <c r="D42" s="195"/>
      <c r="E42" s="195"/>
      <c r="F42" s="195"/>
      <c r="G42" s="44">
        <v>14448984</v>
      </c>
    </row>
    <row r="43" spans="1:9" ht="23.25" customHeight="1" x14ac:dyDescent="0.25">
      <c r="A43" s="3"/>
      <c r="B43" s="4"/>
      <c r="C43" s="196"/>
      <c r="D43" s="196"/>
      <c r="E43" s="196"/>
      <c r="F43" s="196"/>
      <c r="G43" s="45"/>
    </row>
    <row r="44" spans="1:9" ht="26.25" customHeight="1" x14ac:dyDescent="0.25">
      <c r="A44" s="3"/>
      <c r="B44" s="4"/>
      <c r="C44" s="37" t="s">
        <v>9</v>
      </c>
      <c r="D44" s="46"/>
      <c r="E44" s="46"/>
      <c r="F44" s="4"/>
      <c r="G44" s="32">
        <f>G45+G46</f>
        <v>2887538.4</v>
      </c>
    </row>
    <row r="45" spans="1:9" ht="15.75" x14ac:dyDescent="0.25">
      <c r="A45" s="3"/>
      <c r="B45" s="4"/>
      <c r="C45" s="12" t="s">
        <v>52</v>
      </c>
      <c r="D45" s="46"/>
      <c r="E45" s="40" t="s">
        <v>53</v>
      </c>
      <c r="F45" s="4"/>
      <c r="G45" s="39">
        <v>2775098.06</v>
      </c>
    </row>
    <row r="46" spans="1:9" ht="15.75" x14ac:dyDescent="0.25">
      <c r="A46" s="3"/>
      <c r="B46" s="4"/>
      <c r="C46" s="12" t="s">
        <v>54</v>
      </c>
      <c r="D46" s="46"/>
      <c r="E46" s="40" t="s">
        <v>55</v>
      </c>
      <c r="F46" s="4"/>
      <c r="G46" s="39">
        <v>112440.34</v>
      </c>
    </row>
    <row r="47" spans="1:9" ht="27.75" customHeight="1" x14ac:dyDescent="0.25">
      <c r="A47" s="3"/>
      <c r="B47" s="4"/>
      <c r="C47" s="16" t="s">
        <v>56</v>
      </c>
      <c r="D47" s="16"/>
      <c r="E47" s="16"/>
      <c r="F47" s="16"/>
      <c r="G47" s="47">
        <f>G48+G60</f>
        <v>3269286.12</v>
      </c>
    </row>
    <row r="48" spans="1:9" ht="22.5" customHeight="1" x14ac:dyDescent="0.25">
      <c r="A48" s="3"/>
      <c r="B48" s="4"/>
      <c r="C48" s="34" t="s">
        <v>3</v>
      </c>
      <c r="D48" s="31"/>
      <c r="E48" s="31"/>
      <c r="F48" s="31"/>
      <c r="G48" s="48">
        <f>SUM(G49:G57)</f>
        <v>548568.1</v>
      </c>
      <c r="I48" s="49">
        <f>G48</f>
        <v>548568.1</v>
      </c>
    </row>
    <row r="49" spans="1:8" ht="18.75" x14ac:dyDescent="0.25">
      <c r="A49" s="4"/>
      <c r="B49" s="4"/>
      <c r="C49" s="50" t="s">
        <v>57</v>
      </c>
      <c r="D49" s="4"/>
      <c r="E49" s="51"/>
      <c r="F49" s="4"/>
      <c r="G49" s="44">
        <v>94500</v>
      </c>
      <c r="H49" s="1" t="s">
        <v>58</v>
      </c>
    </row>
    <row r="50" spans="1:8" ht="156" customHeight="1" x14ac:dyDescent="0.25">
      <c r="A50" s="4"/>
      <c r="B50" s="4"/>
      <c r="C50" s="195" t="s">
        <v>59</v>
      </c>
      <c r="D50" s="195"/>
      <c r="E50" s="195"/>
      <c r="F50" s="195"/>
      <c r="G50" s="52"/>
    </row>
    <row r="51" spans="1:8" ht="16.5" customHeight="1" x14ac:dyDescent="0.25">
      <c r="A51" s="4"/>
      <c r="B51" s="4"/>
      <c r="C51" s="12" t="s">
        <v>60</v>
      </c>
      <c r="D51" s="4"/>
      <c r="E51" s="4"/>
      <c r="F51" s="4"/>
      <c r="G51" s="39">
        <v>158199.38</v>
      </c>
      <c r="H51" s="1" t="s">
        <v>58</v>
      </c>
    </row>
    <row r="52" spans="1:8" ht="78" customHeight="1" x14ac:dyDescent="0.25">
      <c r="A52" s="4"/>
      <c r="B52" s="4"/>
      <c r="C52" s="195" t="s">
        <v>61</v>
      </c>
      <c r="D52" s="195"/>
      <c r="E52" s="195"/>
      <c r="F52" s="195"/>
      <c r="G52" s="45"/>
    </row>
    <row r="53" spans="1:8" ht="15.75" x14ac:dyDescent="0.25">
      <c r="A53" s="4"/>
      <c r="B53" s="4"/>
      <c r="C53" s="12" t="s">
        <v>62</v>
      </c>
      <c r="D53" s="4"/>
      <c r="E53" s="4"/>
      <c r="F53" s="4"/>
      <c r="G53" s="39">
        <v>59400</v>
      </c>
    </row>
    <row r="54" spans="1:8" ht="15.75" x14ac:dyDescent="0.25">
      <c r="A54" s="4"/>
      <c r="B54" s="4"/>
      <c r="C54" s="12" t="s">
        <v>63</v>
      </c>
      <c r="D54" s="4"/>
      <c r="E54" s="4"/>
      <c r="F54" s="4"/>
      <c r="G54" s="39">
        <v>182879.75</v>
      </c>
    </row>
    <row r="55" spans="1:8" ht="15.75" x14ac:dyDescent="0.25">
      <c r="A55" s="4"/>
      <c r="B55" s="4"/>
      <c r="C55" s="12" t="s">
        <v>64</v>
      </c>
      <c r="D55" s="4"/>
      <c r="E55" s="4"/>
      <c r="F55" s="4"/>
      <c r="G55" s="39">
        <v>35432.97</v>
      </c>
    </row>
    <row r="56" spans="1:8" ht="21.75" customHeight="1" x14ac:dyDescent="0.25">
      <c r="A56" s="4"/>
      <c r="B56" s="4"/>
      <c r="C56" s="2" t="s">
        <v>65</v>
      </c>
      <c r="D56" s="2"/>
      <c r="E56" s="2"/>
      <c r="F56" s="2"/>
      <c r="G56" s="53">
        <v>13588.5</v>
      </c>
    </row>
    <row r="57" spans="1:8" ht="21.75" customHeight="1" x14ac:dyDescent="0.25">
      <c r="A57" s="3"/>
      <c r="B57" s="4"/>
      <c r="C57" s="54" t="s">
        <v>66</v>
      </c>
      <c r="D57" s="3"/>
      <c r="E57" s="3"/>
      <c r="F57" s="3"/>
      <c r="G57" s="39">
        <v>4567.5</v>
      </c>
    </row>
    <row r="58" spans="1:8" ht="21.75" customHeight="1" x14ac:dyDescent="0.25">
      <c r="A58" s="3"/>
      <c r="B58" s="4"/>
      <c r="C58" s="55"/>
      <c r="D58" s="3"/>
      <c r="E58" s="3"/>
      <c r="F58" s="3"/>
      <c r="G58" s="56"/>
    </row>
    <row r="59" spans="1:8" ht="21.75" customHeight="1" x14ac:dyDescent="0.25">
      <c r="A59" s="3"/>
      <c r="B59" s="4"/>
      <c r="C59" s="55"/>
      <c r="D59" s="3"/>
      <c r="E59" s="3"/>
      <c r="F59" s="3"/>
      <c r="G59" s="56"/>
    </row>
    <row r="60" spans="1:8" ht="21.75" customHeight="1" x14ac:dyDescent="0.25">
      <c r="A60" s="3"/>
      <c r="B60" s="4"/>
      <c r="C60" s="34" t="s">
        <v>9</v>
      </c>
      <c r="D60" s="4"/>
      <c r="E60" s="4"/>
      <c r="F60" s="4"/>
      <c r="G60" s="32">
        <f>SUM(G61:G66)</f>
        <v>2720718.02</v>
      </c>
    </row>
    <row r="61" spans="1:8" ht="21" customHeight="1" x14ac:dyDescent="0.25">
      <c r="A61" s="3"/>
      <c r="B61" s="4"/>
      <c r="C61" s="28" t="s">
        <v>67</v>
      </c>
      <c r="D61" s="40"/>
      <c r="E61" s="40" t="s">
        <v>68</v>
      </c>
      <c r="F61" s="29"/>
      <c r="G61" s="42">
        <f>2081497.76+12300</f>
        <v>2093797.76</v>
      </c>
    </row>
    <row r="62" spans="1:8" ht="15" customHeight="1" x14ac:dyDescent="0.25">
      <c r="A62" s="3"/>
      <c r="B62" s="4"/>
      <c r="C62" s="28" t="s">
        <v>69</v>
      </c>
      <c r="D62" s="40"/>
      <c r="E62" s="40" t="s">
        <v>70</v>
      </c>
      <c r="F62" s="29"/>
      <c r="G62" s="42">
        <v>358685.67</v>
      </c>
    </row>
    <row r="63" spans="1:8" ht="15.75" x14ac:dyDescent="0.25">
      <c r="A63" s="3"/>
      <c r="B63" s="4"/>
      <c r="C63" s="28" t="s">
        <v>71</v>
      </c>
      <c r="D63" s="40"/>
      <c r="E63" s="40" t="s">
        <v>72</v>
      </c>
      <c r="F63" s="29"/>
      <c r="G63" s="42">
        <v>11086.3</v>
      </c>
    </row>
    <row r="64" spans="1:8" ht="15.75" x14ac:dyDescent="0.25">
      <c r="A64" s="3"/>
      <c r="B64" s="4"/>
      <c r="C64" s="28" t="s">
        <v>73</v>
      </c>
      <c r="D64" s="40"/>
      <c r="E64" s="40" t="s">
        <v>74</v>
      </c>
      <c r="F64" s="29"/>
      <c r="G64" s="42">
        <v>30123.18</v>
      </c>
    </row>
    <row r="65" spans="1:7" ht="15.75" x14ac:dyDescent="0.25">
      <c r="A65" s="3"/>
      <c r="B65" s="4"/>
      <c r="C65" s="28" t="s">
        <v>75</v>
      </c>
      <c r="D65" s="40"/>
      <c r="E65" s="40" t="s">
        <v>76</v>
      </c>
      <c r="F65" s="29"/>
      <c r="G65" s="42">
        <v>74931.86</v>
      </c>
    </row>
    <row r="66" spans="1:7" ht="15.75" x14ac:dyDescent="0.25">
      <c r="A66" s="3"/>
      <c r="B66" s="4"/>
      <c r="C66" s="28" t="s">
        <v>77</v>
      </c>
      <c r="D66" s="40"/>
      <c r="E66" s="40" t="s">
        <v>78</v>
      </c>
      <c r="F66" s="29"/>
      <c r="G66" s="42">
        <v>152093.25</v>
      </c>
    </row>
    <row r="67" spans="1:7" ht="22.5" customHeight="1" x14ac:dyDescent="0.25">
      <c r="A67" s="3"/>
      <c r="B67" s="4"/>
      <c r="C67" s="16" t="s">
        <v>79</v>
      </c>
      <c r="D67" s="31"/>
      <c r="E67" s="31"/>
      <c r="F67" s="31"/>
      <c r="G67" s="32">
        <f>SUM(G68:G74)</f>
        <v>33520.399999999994</v>
      </c>
    </row>
    <row r="68" spans="1:7" ht="25.5" customHeight="1" x14ac:dyDescent="0.25">
      <c r="A68" s="3"/>
      <c r="B68" s="4"/>
      <c r="C68" s="54" t="s">
        <v>80</v>
      </c>
      <c r="D68" s="4"/>
      <c r="E68" s="4"/>
      <c r="F68" s="4"/>
      <c r="G68" s="39">
        <v>0</v>
      </c>
    </row>
    <row r="69" spans="1:7" ht="15.75" x14ac:dyDescent="0.25">
      <c r="A69" s="3"/>
      <c r="B69" s="4"/>
      <c r="C69" s="12" t="s">
        <v>80</v>
      </c>
      <c r="D69" s="4"/>
      <c r="E69" s="4"/>
      <c r="F69" s="4"/>
      <c r="G69" s="39">
        <v>6000</v>
      </c>
    </row>
    <row r="70" spans="1:7" ht="15.75" x14ac:dyDescent="0.25">
      <c r="A70" s="3"/>
      <c r="B70" s="4"/>
      <c r="C70" s="12" t="s">
        <v>81</v>
      </c>
      <c r="D70" s="4"/>
      <c r="E70" s="4"/>
      <c r="F70" s="4"/>
      <c r="G70" s="39">
        <v>0</v>
      </c>
    </row>
    <row r="71" spans="1:7" ht="15.75" x14ac:dyDescent="0.25">
      <c r="A71" s="3"/>
      <c r="B71" s="4"/>
      <c r="C71" s="12" t="s">
        <v>82</v>
      </c>
      <c r="D71" s="4"/>
      <c r="E71" s="4"/>
      <c r="F71" s="4"/>
      <c r="G71" s="39">
        <v>4257.8</v>
      </c>
    </row>
    <row r="72" spans="1:7" ht="15.75" x14ac:dyDescent="0.25">
      <c r="A72" s="3"/>
      <c r="B72" s="4"/>
      <c r="C72" s="12" t="s">
        <v>83</v>
      </c>
      <c r="D72" s="4"/>
      <c r="E72" s="4"/>
      <c r="F72" s="4"/>
      <c r="G72" s="39">
        <v>10443.75</v>
      </c>
    </row>
    <row r="73" spans="1:7" ht="15.75" x14ac:dyDescent="0.25">
      <c r="A73" s="3"/>
      <c r="B73" s="4"/>
      <c r="C73" s="12" t="s">
        <v>84</v>
      </c>
      <c r="D73" s="4"/>
      <c r="E73" s="4"/>
      <c r="F73" s="4"/>
      <c r="G73" s="39">
        <v>5574.15</v>
      </c>
    </row>
    <row r="74" spans="1:7" ht="15.75" x14ac:dyDescent="0.25">
      <c r="A74" s="3"/>
      <c r="B74" s="4"/>
      <c r="C74" s="12" t="s">
        <v>85</v>
      </c>
      <c r="D74" s="4"/>
      <c r="E74" s="4"/>
      <c r="F74" s="4"/>
      <c r="G74" s="39">
        <v>7244.7</v>
      </c>
    </row>
    <row r="75" spans="1:7" ht="24.75" customHeight="1" x14ac:dyDescent="0.25">
      <c r="A75" s="3"/>
      <c r="B75" s="4"/>
      <c r="C75" s="16" t="s">
        <v>86</v>
      </c>
      <c r="D75" s="4"/>
      <c r="E75" s="4"/>
      <c r="F75" s="4"/>
      <c r="G75" s="32">
        <f>G76+G77</f>
        <v>15482.42</v>
      </c>
    </row>
    <row r="76" spans="1:7" ht="21" customHeight="1" x14ac:dyDescent="0.25">
      <c r="A76" s="3"/>
      <c r="B76" s="4"/>
      <c r="C76" s="54" t="s">
        <v>87</v>
      </c>
      <c r="D76" s="4"/>
      <c r="E76" s="4"/>
      <c r="F76" s="4"/>
      <c r="G76" s="39">
        <v>5245.4</v>
      </c>
    </row>
    <row r="77" spans="1:7" ht="15.75" x14ac:dyDescent="0.25">
      <c r="A77" s="3"/>
      <c r="B77" s="4"/>
      <c r="C77" s="12" t="s">
        <v>88</v>
      </c>
      <c r="D77" s="4"/>
      <c r="E77" s="4"/>
      <c r="F77" s="4"/>
      <c r="G77" s="39">
        <v>10237.02</v>
      </c>
    </row>
    <row r="78" spans="1:7" ht="26.25" customHeight="1" x14ac:dyDescent="0.25">
      <c r="A78" s="3"/>
      <c r="B78" s="4"/>
      <c r="C78" s="16" t="s">
        <v>89</v>
      </c>
      <c r="D78" s="4"/>
      <c r="E78" s="4"/>
      <c r="F78" s="4"/>
      <c r="G78" s="32">
        <f>SUM(G79:G83)</f>
        <v>66877.919999999998</v>
      </c>
    </row>
    <row r="79" spans="1:7" ht="21" customHeight="1" x14ac:dyDescent="0.25">
      <c r="A79" s="3"/>
      <c r="B79" s="4"/>
      <c r="C79" s="28" t="s">
        <v>90</v>
      </c>
      <c r="D79" s="41"/>
      <c r="E79" s="29"/>
      <c r="F79" s="29"/>
      <c r="G79" s="42">
        <v>11128.84</v>
      </c>
    </row>
    <row r="80" spans="1:7" ht="15.75" x14ac:dyDescent="0.25">
      <c r="A80" s="3"/>
      <c r="B80" s="4"/>
      <c r="C80" s="28" t="s">
        <v>91</v>
      </c>
      <c r="D80" s="41"/>
      <c r="E80" s="29"/>
      <c r="F80" s="29"/>
      <c r="G80" s="42">
        <v>3760</v>
      </c>
    </row>
    <row r="81" spans="1:12" ht="15.75" x14ac:dyDescent="0.25">
      <c r="A81" s="3"/>
      <c r="B81" s="4"/>
      <c r="C81" s="28" t="s">
        <v>92</v>
      </c>
      <c r="D81" s="41"/>
      <c r="E81" s="29"/>
      <c r="F81" s="29"/>
      <c r="G81" s="42">
        <v>19050.3</v>
      </c>
    </row>
    <row r="82" spans="1:12" ht="15.75" x14ac:dyDescent="0.25">
      <c r="A82" s="3"/>
      <c r="B82" s="4"/>
      <c r="C82" s="28" t="s">
        <v>93</v>
      </c>
      <c r="D82" s="41"/>
      <c r="E82" s="29"/>
      <c r="F82" s="29"/>
      <c r="G82" s="42">
        <v>27192.58</v>
      </c>
    </row>
    <row r="83" spans="1:12" ht="15.75" x14ac:dyDescent="0.25">
      <c r="A83" s="3"/>
      <c r="B83" s="4"/>
      <c r="C83" s="28" t="s">
        <v>94</v>
      </c>
      <c r="D83" s="41"/>
      <c r="E83" s="29"/>
      <c r="F83" s="29"/>
      <c r="G83" s="42">
        <v>5746.2</v>
      </c>
    </row>
    <row r="84" spans="1:12" ht="25.5" customHeight="1" x14ac:dyDescent="0.25">
      <c r="A84" s="3"/>
      <c r="B84" s="4"/>
      <c r="C84" s="16" t="s">
        <v>95</v>
      </c>
      <c r="D84" s="41"/>
      <c r="E84" s="29"/>
      <c r="F84" s="29"/>
      <c r="G84" s="57">
        <f>G85</f>
        <v>3000</v>
      </c>
    </row>
    <row r="85" spans="1:12" ht="24" customHeight="1" x14ac:dyDescent="0.25">
      <c r="A85" s="3"/>
      <c r="B85" s="4"/>
      <c r="C85" s="28" t="s">
        <v>96</v>
      </c>
      <c r="D85" s="41"/>
      <c r="E85" s="29"/>
      <c r="F85" s="29"/>
      <c r="G85" s="58">
        <v>3000</v>
      </c>
    </row>
    <row r="86" spans="1:12" ht="29.25" customHeight="1" x14ac:dyDescent="0.25">
      <c r="A86" s="3"/>
      <c r="B86" s="4"/>
      <c r="C86" s="16" t="s">
        <v>97</v>
      </c>
      <c r="D86" s="31"/>
      <c r="E86" s="31"/>
      <c r="F86" s="31"/>
      <c r="G86" s="32">
        <f>SUM(G87:G102)</f>
        <v>110593.11</v>
      </c>
    </row>
    <row r="87" spans="1:12" ht="15.75" x14ac:dyDescent="0.25">
      <c r="A87" s="3"/>
      <c r="B87" s="4"/>
      <c r="C87" s="12" t="s">
        <v>98</v>
      </c>
      <c r="D87" s="4"/>
      <c r="E87" s="4"/>
      <c r="F87" s="4"/>
      <c r="G87" s="39">
        <v>5856</v>
      </c>
    </row>
    <row r="88" spans="1:12" ht="15.75" x14ac:dyDescent="0.25">
      <c r="A88" s="3"/>
      <c r="B88" s="4"/>
      <c r="C88" s="12" t="s">
        <v>99</v>
      </c>
      <c r="D88" s="4"/>
      <c r="E88" s="4"/>
      <c r="F88" s="4"/>
      <c r="G88" s="39">
        <v>4000</v>
      </c>
    </row>
    <row r="89" spans="1:12" ht="15.75" x14ac:dyDescent="0.25">
      <c r="A89" s="3"/>
      <c r="B89" s="4"/>
      <c r="C89" s="12" t="s">
        <v>100</v>
      </c>
      <c r="D89" s="4"/>
      <c r="E89" s="4"/>
      <c r="F89" s="4"/>
      <c r="G89" s="39">
        <v>11000</v>
      </c>
    </row>
    <row r="90" spans="1:12" ht="15.75" x14ac:dyDescent="0.25">
      <c r="A90" s="3"/>
      <c r="B90" s="4"/>
      <c r="C90" s="12" t="s">
        <v>101</v>
      </c>
      <c r="D90" s="4"/>
      <c r="E90" s="4"/>
      <c r="F90" s="4"/>
      <c r="G90" s="39">
        <v>5200</v>
      </c>
    </row>
    <row r="91" spans="1:12" ht="15.75" x14ac:dyDescent="0.25">
      <c r="A91" s="3"/>
      <c r="B91" s="4"/>
      <c r="C91" s="12" t="s">
        <v>102</v>
      </c>
      <c r="D91" s="4"/>
      <c r="E91" s="4"/>
      <c r="F91" s="4"/>
      <c r="G91" s="39">
        <v>7874.46</v>
      </c>
    </row>
    <row r="92" spans="1:12" ht="15.75" x14ac:dyDescent="0.25">
      <c r="A92" s="3"/>
      <c r="B92" s="4"/>
      <c r="C92" s="12" t="s">
        <v>103</v>
      </c>
      <c r="D92" s="4"/>
      <c r="E92" s="4"/>
      <c r="F92" s="4"/>
      <c r="G92" s="39">
        <v>6371.4</v>
      </c>
      <c r="L92" s="17"/>
    </row>
    <row r="93" spans="1:12" ht="15.75" x14ac:dyDescent="0.25">
      <c r="A93" s="3"/>
      <c r="B93" s="4"/>
      <c r="C93" s="28" t="s">
        <v>104</v>
      </c>
      <c r="D93" s="41"/>
      <c r="E93" s="41"/>
      <c r="F93" s="29"/>
      <c r="G93" s="42">
        <v>10000</v>
      </c>
      <c r="L93" s="17"/>
    </row>
    <row r="94" spans="1:12" ht="15.75" x14ac:dyDescent="0.25">
      <c r="A94" s="3"/>
      <c r="B94" s="4"/>
      <c r="C94" s="28" t="s">
        <v>105</v>
      </c>
      <c r="D94" s="41"/>
      <c r="E94" s="41"/>
      <c r="F94" s="29"/>
      <c r="G94" s="42">
        <v>4380</v>
      </c>
      <c r="L94" s="17"/>
    </row>
    <row r="95" spans="1:12" ht="15.75" x14ac:dyDescent="0.25">
      <c r="A95" s="3"/>
      <c r="B95" s="4"/>
      <c r="C95" s="28" t="s">
        <v>106</v>
      </c>
      <c r="D95" s="41"/>
      <c r="E95" s="41"/>
      <c r="F95" s="29"/>
      <c r="G95" s="42">
        <v>6500</v>
      </c>
      <c r="L95" s="17"/>
    </row>
    <row r="96" spans="1:12" ht="15.75" x14ac:dyDescent="0.25">
      <c r="A96" s="3"/>
      <c r="B96" s="4"/>
      <c r="C96" s="28" t="s">
        <v>107</v>
      </c>
      <c r="D96" s="41"/>
      <c r="E96" s="41"/>
      <c r="F96" s="29"/>
      <c r="G96" s="42">
        <v>5996.3</v>
      </c>
      <c r="L96" s="17"/>
    </row>
    <row r="97" spans="1:12" ht="15.75" x14ac:dyDescent="0.25">
      <c r="A97" s="3"/>
      <c r="B97" s="4"/>
      <c r="C97" s="28" t="s">
        <v>108</v>
      </c>
      <c r="D97" s="41"/>
      <c r="E97" s="41"/>
      <c r="F97" s="29"/>
      <c r="G97" s="42">
        <v>4637.95</v>
      </c>
      <c r="L97" s="17"/>
    </row>
    <row r="98" spans="1:12" ht="15.75" x14ac:dyDescent="0.25">
      <c r="A98" s="3"/>
      <c r="B98" s="4"/>
      <c r="C98" s="28" t="s">
        <v>109</v>
      </c>
      <c r="D98" s="41"/>
      <c r="E98" s="41"/>
      <c r="F98" s="29"/>
      <c r="G98" s="42">
        <v>10065</v>
      </c>
      <c r="L98" s="17"/>
    </row>
    <row r="99" spans="1:12" ht="15.75" x14ac:dyDescent="0.25">
      <c r="A99" s="3"/>
      <c r="B99" s="4"/>
      <c r="C99" s="28" t="s">
        <v>110</v>
      </c>
      <c r="D99" s="41"/>
      <c r="E99" s="41"/>
      <c r="F99" s="29"/>
      <c r="G99" s="42">
        <v>4500</v>
      </c>
      <c r="L99" s="17"/>
    </row>
    <row r="100" spans="1:12" ht="15.75" x14ac:dyDescent="0.25">
      <c r="A100" s="3"/>
      <c r="B100" s="4"/>
      <c r="C100" s="28" t="s">
        <v>111</v>
      </c>
      <c r="D100" s="41"/>
      <c r="E100" s="41"/>
      <c r="F100" s="29"/>
      <c r="G100" s="42">
        <v>9840</v>
      </c>
      <c r="L100" s="17"/>
    </row>
    <row r="101" spans="1:12" ht="15.75" x14ac:dyDescent="0.25">
      <c r="A101" s="3"/>
      <c r="B101" s="4"/>
      <c r="C101" s="28" t="s">
        <v>112</v>
      </c>
      <c r="D101" s="41"/>
      <c r="E101" s="41"/>
      <c r="F101" s="29"/>
      <c r="G101" s="42">
        <v>8364</v>
      </c>
      <c r="L101" s="17"/>
    </row>
    <row r="102" spans="1:12" ht="15.75" x14ac:dyDescent="0.25">
      <c r="A102" s="3"/>
      <c r="B102" s="4"/>
      <c r="C102" s="28" t="s">
        <v>113</v>
      </c>
      <c r="D102" s="41"/>
      <c r="E102" s="41"/>
      <c r="F102" s="29"/>
      <c r="G102" s="42">
        <v>6008</v>
      </c>
      <c r="L102" s="17"/>
    </row>
    <row r="103" spans="1:12" ht="9.75" customHeight="1" x14ac:dyDescent="0.25">
      <c r="A103" s="3"/>
      <c r="B103" s="4"/>
      <c r="C103" s="13"/>
      <c r="D103" s="3"/>
      <c r="E103" s="3"/>
      <c r="F103" s="3"/>
      <c r="G103" s="45"/>
      <c r="L103" s="17"/>
    </row>
    <row r="104" spans="1:12" ht="21" customHeight="1" x14ac:dyDescent="0.25">
      <c r="A104" s="3"/>
      <c r="B104" s="4"/>
      <c r="C104" s="30" t="s">
        <v>37</v>
      </c>
      <c r="D104" s="31"/>
      <c r="E104" s="31"/>
      <c r="F104" s="31"/>
      <c r="G104" s="32">
        <f>SUM(G105:G107)</f>
        <v>2347439.8899999997</v>
      </c>
    </row>
    <row r="105" spans="1:12" ht="15.75" x14ac:dyDescent="0.25">
      <c r="A105" s="3"/>
      <c r="B105" s="4"/>
      <c r="C105" s="12" t="s">
        <v>114</v>
      </c>
      <c r="D105" s="4"/>
      <c r="E105" s="4"/>
      <c r="F105" s="4"/>
      <c r="G105" s="39">
        <v>1830389.27</v>
      </c>
    </row>
    <row r="106" spans="1:12" ht="15.75" x14ac:dyDescent="0.25">
      <c r="A106" s="3"/>
      <c r="B106" s="4"/>
      <c r="C106" s="12" t="s">
        <v>115</v>
      </c>
      <c r="D106" s="4"/>
      <c r="E106" s="4"/>
      <c r="F106" s="4"/>
      <c r="G106" s="39">
        <f>93.5+49956.31+86786.75+199375.76+101564.54</f>
        <v>437776.86</v>
      </c>
    </row>
    <row r="107" spans="1:12" ht="15.75" x14ac:dyDescent="0.25">
      <c r="A107" s="3"/>
      <c r="B107" s="4"/>
      <c r="C107" s="12" t="s">
        <v>116</v>
      </c>
      <c r="D107" s="4"/>
      <c r="E107" s="4"/>
      <c r="F107" s="4"/>
      <c r="G107" s="39">
        <f>79273.76</f>
        <v>79273.759999999995</v>
      </c>
    </row>
    <row r="108" spans="1:12" ht="68.25" customHeight="1" x14ac:dyDescent="0.25">
      <c r="A108" s="3"/>
      <c r="B108" s="4"/>
      <c r="C108" s="195" t="s">
        <v>117</v>
      </c>
      <c r="D108" s="195"/>
      <c r="E108" s="195"/>
      <c r="F108" s="195"/>
      <c r="G108" s="39"/>
    </row>
    <row r="109" spans="1:12" ht="23.25" customHeight="1" x14ac:dyDescent="0.25">
      <c r="A109" s="3"/>
      <c r="B109" s="4"/>
      <c r="C109" s="195" t="s">
        <v>118</v>
      </c>
      <c r="D109" s="195"/>
      <c r="E109" s="195"/>
      <c r="F109" s="59"/>
      <c r="G109" s="39"/>
    </row>
    <row r="110" spans="1:12" ht="16.5" customHeight="1" x14ac:dyDescent="0.25">
      <c r="A110" s="3"/>
      <c r="B110" s="4"/>
      <c r="C110" s="30" t="s">
        <v>119</v>
      </c>
      <c r="D110" s="31"/>
      <c r="E110" s="31"/>
      <c r="F110" s="31"/>
      <c r="G110" s="32">
        <f>SUM(G111:G124)</f>
        <v>181480.01</v>
      </c>
    </row>
    <row r="111" spans="1:12" ht="15.75" x14ac:dyDescent="0.25">
      <c r="A111" s="3"/>
      <c r="B111" s="4"/>
      <c r="C111" s="12" t="s">
        <v>120</v>
      </c>
      <c r="D111" s="4"/>
      <c r="E111" s="4"/>
      <c r="F111" s="4"/>
      <c r="G111" s="39">
        <v>1360</v>
      </c>
    </row>
    <row r="112" spans="1:12" ht="15.75" x14ac:dyDescent="0.25">
      <c r="A112" s="3"/>
      <c r="B112" s="4"/>
      <c r="C112" s="12" t="s">
        <v>121</v>
      </c>
      <c r="D112" s="4"/>
      <c r="E112" s="4"/>
      <c r="F112" s="39"/>
      <c r="G112" s="39">
        <f>3798+5697</f>
        <v>9495</v>
      </c>
    </row>
    <row r="113" spans="1:7" ht="15.75" x14ac:dyDescent="0.25">
      <c r="A113" s="3"/>
      <c r="B113" s="4"/>
      <c r="C113" s="60" t="s">
        <v>122</v>
      </c>
      <c r="D113" s="41"/>
      <c r="E113" s="41"/>
      <c r="F113" s="41"/>
      <c r="G113" s="42">
        <v>673.98</v>
      </c>
    </row>
    <row r="114" spans="1:7" ht="15.75" x14ac:dyDescent="0.25">
      <c r="A114" s="3"/>
      <c r="B114" s="4"/>
      <c r="C114" s="12" t="s">
        <v>123</v>
      </c>
      <c r="D114" s="4"/>
      <c r="E114" s="4"/>
      <c r="F114" s="4"/>
      <c r="G114" s="39">
        <v>1420.65</v>
      </c>
    </row>
    <row r="115" spans="1:7" ht="15.75" x14ac:dyDescent="0.25">
      <c r="A115" s="3"/>
      <c r="B115" s="4"/>
      <c r="C115" s="12" t="s">
        <v>124</v>
      </c>
      <c r="D115" s="4"/>
      <c r="E115" s="4"/>
      <c r="F115" s="4"/>
      <c r="G115" s="39">
        <f>(274.55+445.55)*2</f>
        <v>1440.2</v>
      </c>
    </row>
    <row r="116" spans="1:7" ht="21" customHeight="1" x14ac:dyDescent="0.25">
      <c r="A116" s="3"/>
      <c r="B116" s="4"/>
      <c r="C116" s="197" t="s">
        <v>125</v>
      </c>
      <c r="D116" s="197"/>
      <c r="E116" s="62"/>
      <c r="F116" s="42"/>
      <c r="G116" s="42">
        <f>6162+1495+1755+1463+1007.03+1728.99+1405.99+94.11</f>
        <v>15111.12</v>
      </c>
    </row>
    <row r="117" spans="1:7" ht="21" customHeight="1" x14ac:dyDescent="0.25">
      <c r="A117" s="3"/>
      <c r="B117" s="4"/>
      <c r="C117" s="61" t="s">
        <v>126</v>
      </c>
      <c r="D117" s="63"/>
      <c r="E117" s="62"/>
      <c r="F117" s="42"/>
      <c r="G117" s="42">
        <v>4500</v>
      </c>
    </row>
    <row r="118" spans="1:7" ht="21" customHeight="1" x14ac:dyDescent="0.25">
      <c r="A118" s="3"/>
      <c r="B118" s="4"/>
      <c r="C118" s="61" t="s">
        <v>127</v>
      </c>
      <c r="D118" s="63"/>
      <c r="E118" s="62"/>
      <c r="F118" s="42"/>
      <c r="G118" s="42">
        <v>8610</v>
      </c>
    </row>
    <row r="119" spans="1:7" ht="21" customHeight="1" x14ac:dyDescent="0.25">
      <c r="A119" s="3"/>
      <c r="B119" s="4"/>
      <c r="C119" s="61" t="s">
        <v>88</v>
      </c>
      <c r="D119" s="63"/>
      <c r="E119" s="62"/>
      <c r="F119" s="42"/>
      <c r="G119" s="42">
        <v>8635.83</v>
      </c>
    </row>
    <row r="120" spans="1:7" ht="21" customHeight="1" x14ac:dyDescent="0.25">
      <c r="A120" s="3"/>
      <c r="B120" s="4"/>
      <c r="C120" s="197" t="s">
        <v>128</v>
      </c>
      <c r="D120" s="197"/>
      <c r="E120" s="62" t="s">
        <v>129</v>
      </c>
      <c r="F120" s="42"/>
      <c r="G120" s="42">
        <v>85569.55</v>
      </c>
    </row>
    <row r="121" spans="1:7" ht="21" customHeight="1" x14ac:dyDescent="0.25">
      <c r="A121" s="3"/>
      <c r="B121" s="4"/>
      <c r="C121" s="61" t="s">
        <v>130</v>
      </c>
      <c r="D121" s="63"/>
      <c r="E121" s="62"/>
      <c r="F121" s="42"/>
      <c r="G121" s="42">
        <v>1386.99</v>
      </c>
    </row>
    <row r="122" spans="1:7" ht="15.75" x14ac:dyDescent="0.25">
      <c r="A122" s="3"/>
      <c r="B122" s="4"/>
      <c r="C122" s="60" t="s">
        <v>131</v>
      </c>
      <c r="D122" s="41"/>
      <c r="E122" s="41"/>
      <c r="F122" s="41"/>
      <c r="G122" s="42">
        <v>33590.720000000001</v>
      </c>
    </row>
    <row r="123" spans="1:7" ht="15.75" x14ac:dyDescent="0.25">
      <c r="A123" s="3"/>
      <c r="B123" s="4"/>
      <c r="C123" s="60" t="s">
        <v>132</v>
      </c>
      <c r="D123" s="41"/>
      <c r="E123" s="41"/>
      <c r="F123" s="41"/>
      <c r="G123" s="42">
        <f>673.33+3137.64</f>
        <v>3810.97</v>
      </c>
    </row>
    <row r="124" spans="1:7" ht="15.75" x14ac:dyDescent="0.25">
      <c r="A124" s="3"/>
      <c r="B124" s="4"/>
      <c r="C124" s="60" t="s">
        <v>133</v>
      </c>
      <c r="D124" s="41"/>
      <c r="E124" s="62" t="s">
        <v>129</v>
      </c>
      <c r="F124" s="41"/>
      <c r="G124" s="42">
        <v>5875</v>
      </c>
    </row>
    <row r="125" spans="1:7" ht="23.25" customHeight="1" x14ac:dyDescent="0.25">
      <c r="A125" s="3"/>
      <c r="B125" s="4"/>
      <c r="C125" s="30" t="s">
        <v>134</v>
      </c>
      <c r="D125" s="31"/>
      <c r="E125" s="31"/>
      <c r="F125" s="31"/>
      <c r="G125" s="32">
        <f>G126+G127</f>
        <v>34890.43</v>
      </c>
    </row>
    <row r="126" spans="1:7" ht="21.75" customHeight="1" x14ac:dyDescent="0.25">
      <c r="A126" s="3"/>
      <c r="B126" s="4"/>
      <c r="C126" s="12" t="s">
        <v>135</v>
      </c>
      <c r="D126" s="4"/>
      <c r="E126" s="4"/>
      <c r="F126" s="4"/>
      <c r="G126" s="42">
        <f>1084.5+3149</f>
        <v>4233.5</v>
      </c>
    </row>
    <row r="127" spans="1:7" ht="15.75" x14ac:dyDescent="0.25">
      <c r="A127" s="3"/>
      <c r="B127" s="4"/>
      <c r="C127" s="12" t="s">
        <v>136</v>
      </c>
      <c r="D127" s="4"/>
      <c r="E127" s="4"/>
      <c r="F127" s="4"/>
      <c r="G127" s="42">
        <f>4721.82+25935.11</f>
        <v>30656.93</v>
      </c>
    </row>
    <row r="128" spans="1:7" ht="15.75" x14ac:dyDescent="0.25">
      <c r="A128" s="3"/>
      <c r="B128" s="4"/>
      <c r="C128" s="13"/>
      <c r="D128" s="3"/>
      <c r="E128" s="3"/>
      <c r="F128" s="3"/>
      <c r="G128" s="45"/>
    </row>
    <row r="129" spans="1:8" ht="30.75" customHeight="1" x14ac:dyDescent="0.25">
      <c r="A129" s="3"/>
      <c r="B129" s="64" t="s">
        <v>137</v>
      </c>
      <c r="C129" s="195" t="s">
        <v>138</v>
      </c>
      <c r="D129" s="195"/>
      <c r="E129" s="195"/>
      <c r="F129" s="195"/>
      <c r="G129" s="195"/>
    </row>
    <row r="130" spans="1:8" ht="15.75" x14ac:dyDescent="0.25">
      <c r="A130" s="3"/>
      <c r="B130" s="64"/>
      <c r="C130" s="59" t="s">
        <v>139</v>
      </c>
      <c r="D130" s="65"/>
      <c r="E130" s="65"/>
      <c r="F130" s="65"/>
      <c r="G130" s="65"/>
    </row>
    <row r="131" spans="1:8" ht="15.75" x14ac:dyDescent="0.25">
      <c r="A131" s="3"/>
      <c r="B131" s="64"/>
      <c r="C131" s="59"/>
      <c r="D131" s="65"/>
      <c r="E131" s="65"/>
      <c r="F131" s="65"/>
      <c r="G131" s="65"/>
    </row>
    <row r="132" spans="1:8" ht="27.75" customHeight="1" x14ac:dyDescent="0.25">
      <c r="A132" s="3"/>
      <c r="B132" s="9" t="s">
        <v>140</v>
      </c>
      <c r="C132" s="195" t="s">
        <v>141</v>
      </c>
      <c r="D132" s="195"/>
      <c r="E132" s="195"/>
      <c r="F132" s="195"/>
      <c r="G132" s="195"/>
    </row>
    <row r="133" spans="1:8" ht="15.75" x14ac:dyDescent="0.25">
      <c r="A133" s="3"/>
      <c r="B133" s="4"/>
      <c r="C133" s="4" t="s">
        <v>142</v>
      </c>
      <c r="D133" s="3"/>
      <c r="E133" s="3"/>
      <c r="F133" s="3"/>
      <c r="G133" s="3"/>
    </row>
    <row r="134" spans="1:8" ht="54" customHeight="1" x14ac:dyDescent="0.25">
      <c r="A134" s="3"/>
      <c r="B134" s="66" t="s">
        <v>143</v>
      </c>
      <c r="C134" s="66" t="s">
        <v>144</v>
      </c>
      <c r="D134" s="66" t="s">
        <v>145</v>
      </c>
      <c r="E134" s="66" t="s">
        <v>146</v>
      </c>
      <c r="F134" s="66" t="s">
        <v>147</v>
      </c>
      <c r="G134" s="3"/>
    </row>
    <row r="135" spans="1:8" s="2" customFormat="1" ht="15.75" x14ac:dyDescent="0.25">
      <c r="A135" s="4"/>
      <c r="B135" s="67" t="s">
        <v>17</v>
      </c>
      <c r="C135" s="67" t="s">
        <v>19</v>
      </c>
      <c r="D135" s="67" t="s">
        <v>21</v>
      </c>
      <c r="E135" s="68" t="s">
        <v>23</v>
      </c>
      <c r="F135" s="67" t="s">
        <v>25</v>
      </c>
      <c r="G135" s="4"/>
    </row>
    <row r="136" spans="1:8" ht="15.75" x14ac:dyDescent="0.25">
      <c r="A136" s="3"/>
      <c r="B136" s="69" t="s">
        <v>1</v>
      </c>
      <c r="C136" s="70" t="s">
        <v>148</v>
      </c>
      <c r="D136" s="71">
        <f>D138+D139</f>
        <v>8522999.7200000007</v>
      </c>
      <c r="E136" s="71">
        <f>E138+E139</f>
        <v>26009344.800000001</v>
      </c>
      <c r="F136" s="71">
        <f>F138+F139</f>
        <v>17486345.079999998</v>
      </c>
      <c r="G136" s="72"/>
      <c r="H136" s="73">
        <f>G144-G147</f>
        <v>17486345.080000002</v>
      </c>
    </row>
    <row r="137" spans="1:8" ht="15.75" x14ac:dyDescent="0.25">
      <c r="A137" s="3"/>
      <c r="B137" s="74"/>
      <c r="C137" s="70" t="s">
        <v>149</v>
      </c>
      <c r="D137" s="70"/>
      <c r="E137" s="70"/>
      <c r="F137" s="70"/>
      <c r="G137" s="72"/>
      <c r="H137" s="73">
        <f>H136-F136</f>
        <v>0</v>
      </c>
    </row>
    <row r="138" spans="1:8" ht="15.75" x14ac:dyDescent="0.25">
      <c r="A138" s="3"/>
      <c r="B138" s="74"/>
      <c r="C138" s="70" t="s">
        <v>150</v>
      </c>
      <c r="D138" s="71">
        <v>8522999.7200000007</v>
      </c>
      <c r="E138" s="71">
        <v>26009344.800000001</v>
      </c>
      <c r="F138" s="71">
        <f>E138-D138</f>
        <v>17486345.079999998</v>
      </c>
      <c r="G138" s="3"/>
    </row>
    <row r="139" spans="1:8" ht="15.75" x14ac:dyDescent="0.25">
      <c r="A139" s="3"/>
      <c r="B139" s="75"/>
      <c r="C139" s="70" t="s">
        <v>151</v>
      </c>
      <c r="D139" s="71">
        <v>0</v>
      </c>
      <c r="E139" s="71"/>
      <c r="F139" s="71">
        <f>E139-D139</f>
        <v>0</v>
      </c>
      <c r="G139" s="3"/>
    </row>
    <row r="140" spans="1:8" ht="15.75" x14ac:dyDescent="0.25">
      <c r="A140" s="3"/>
      <c r="B140" s="70" t="s">
        <v>137</v>
      </c>
      <c r="C140" s="70" t="s">
        <v>152</v>
      </c>
      <c r="D140" s="71">
        <v>11904.54</v>
      </c>
      <c r="E140" s="71">
        <f>6865.78+1216.83</f>
        <v>8082.61</v>
      </c>
      <c r="F140" s="71">
        <f>E140-D140</f>
        <v>-3821.9300000000012</v>
      </c>
      <c r="G140" s="3"/>
    </row>
    <row r="141" spans="1:8" ht="15.75" x14ac:dyDescent="0.25">
      <c r="A141" s="3"/>
      <c r="B141" s="76"/>
      <c r="C141" s="76" t="s">
        <v>153</v>
      </c>
      <c r="D141" s="77">
        <f>D136+D140</f>
        <v>8534904.2599999998</v>
      </c>
      <c r="E141" s="77">
        <f>E136+E140</f>
        <v>26017427.41</v>
      </c>
      <c r="F141" s="77">
        <f>F136+F140</f>
        <v>17482523.149999999</v>
      </c>
      <c r="G141" s="3"/>
    </row>
    <row r="142" spans="1:8" ht="15.75" x14ac:dyDescent="0.25">
      <c r="A142" s="3"/>
      <c r="B142" s="4"/>
      <c r="C142" s="4"/>
      <c r="D142" s="3"/>
      <c r="E142" s="4"/>
      <c r="F142" s="3"/>
      <c r="G142" s="3"/>
    </row>
    <row r="143" spans="1:8" ht="15.75" x14ac:dyDescent="0.25">
      <c r="A143" s="3"/>
      <c r="B143" s="4"/>
      <c r="C143" s="31" t="s">
        <v>154</v>
      </c>
      <c r="D143" s="31"/>
      <c r="E143" s="31"/>
      <c r="F143" s="4"/>
      <c r="G143" s="4"/>
    </row>
    <row r="144" spans="1:8" ht="15.75" x14ac:dyDescent="0.25">
      <c r="A144" s="3"/>
      <c r="B144" s="4"/>
      <c r="C144" s="78" t="s">
        <v>119</v>
      </c>
      <c r="D144" s="78"/>
      <c r="E144" s="78"/>
      <c r="F144" s="51"/>
      <c r="G144" s="48">
        <f>SUM(G145:G146)</f>
        <v>17783424.350000001</v>
      </c>
    </row>
    <row r="145" spans="1:7" ht="69.599999999999994" customHeight="1" x14ac:dyDescent="0.25">
      <c r="A145" s="3"/>
      <c r="B145" s="4"/>
      <c r="C145" s="198" t="s">
        <v>773</v>
      </c>
      <c r="D145" s="198"/>
      <c r="E145" s="198"/>
      <c r="F145" s="51"/>
      <c r="G145" s="79">
        <v>17771124.350000001</v>
      </c>
    </row>
    <row r="146" spans="1:7" ht="15.75" x14ac:dyDescent="0.25">
      <c r="A146" s="3"/>
      <c r="B146" s="4"/>
      <c r="C146" s="51" t="s">
        <v>155</v>
      </c>
      <c r="D146" s="51"/>
      <c r="E146" s="78"/>
      <c r="F146" s="51"/>
      <c r="G146" s="79">
        <v>12300</v>
      </c>
    </row>
    <row r="147" spans="1:7" ht="13.15" customHeight="1" x14ac:dyDescent="0.25">
      <c r="A147" s="3"/>
      <c r="B147" s="4"/>
      <c r="C147" s="78" t="s">
        <v>134</v>
      </c>
      <c r="D147" s="51"/>
      <c r="E147" s="78"/>
      <c r="F147" s="51"/>
      <c r="G147" s="48">
        <f>SUM(G148:G148)</f>
        <v>297079.27</v>
      </c>
    </row>
    <row r="148" spans="1:7" ht="20.45" customHeight="1" x14ac:dyDescent="0.25">
      <c r="A148" s="3"/>
      <c r="B148" s="4"/>
      <c r="C148" s="51" t="s">
        <v>156</v>
      </c>
      <c r="D148" s="51"/>
      <c r="E148" s="78"/>
      <c r="F148" s="51"/>
      <c r="G148" s="79">
        <v>297079.27</v>
      </c>
    </row>
    <row r="149" spans="1:7" ht="20.45" hidden="1" customHeight="1" x14ac:dyDescent="0.25">
      <c r="A149" s="3"/>
      <c r="B149" s="4"/>
      <c r="C149" s="51" t="s">
        <v>157</v>
      </c>
      <c r="D149" s="51"/>
      <c r="E149" s="78"/>
      <c r="F149" s="51"/>
      <c r="G149" s="48"/>
    </row>
    <row r="150" spans="1:7" ht="15.75" hidden="1" x14ac:dyDescent="0.25">
      <c r="A150" s="3"/>
      <c r="B150" s="4"/>
      <c r="C150" s="51" t="s">
        <v>157</v>
      </c>
      <c r="D150" s="51"/>
      <c r="E150" s="78"/>
      <c r="F150" s="51"/>
      <c r="G150" s="79"/>
    </row>
    <row r="151" spans="1:7" ht="15.75" hidden="1" x14ac:dyDescent="0.25">
      <c r="A151" s="3"/>
      <c r="B151" s="4"/>
      <c r="C151" s="51" t="s">
        <v>157</v>
      </c>
      <c r="D151" s="51"/>
      <c r="E151" s="78"/>
      <c r="F151" s="51"/>
      <c r="G151" s="79"/>
    </row>
    <row r="152" spans="1:7" ht="15.75" x14ac:dyDescent="0.25">
      <c r="A152" s="3"/>
      <c r="B152" s="4"/>
      <c r="C152" s="80"/>
      <c r="D152" s="80"/>
      <c r="E152" s="80"/>
      <c r="F152" s="51"/>
      <c r="G152" s="79"/>
    </row>
    <row r="153" spans="1:7" ht="15.75" customHeight="1" x14ac:dyDescent="0.25">
      <c r="A153" s="3"/>
      <c r="B153" s="31" t="s">
        <v>158</v>
      </c>
      <c r="C153" s="194" t="s">
        <v>159</v>
      </c>
      <c r="D153" s="194"/>
      <c r="E153" s="194"/>
      <c r="F153" s="194"/>
      <c r="G153" s="194"/>
    </row>
    <row r="154" spans="1:7" ht="15.75" x14ac:dyDescent="0.25">
      <c r="A154" s="3"/>
      <c r="B154" s="4"/>
      <c r="C154" s="194"/>
      <c r="D154" s="194"/>
      <c r="E154" s="194"/>
      <c r="F154" s="194"/>
      <c r="G154" s="194"/>
    </row>
    <row r="155" spans="1:7" ht="15.75" x14ac:dyDescent="0.25">
      <c r="A155" s="3"/>
      <c r="B155" s="4"/>
      <c r="C155" s="4"/>
      <c r="D155" s="4"/>
      <c r="E155" s="4"/>
      <c r="F155" s="4"/>
      <c r="G155" s="4"/>
    </row>
    <row r="156" spans="1:7" ht="31.5" x14ac:dyDescent="0.25">
      <c r="A156" s="3"/>
      <c r="B156" s="76" t="s">
        <v>143</v>
      </c>
      <c r="C156" s="20" t="s">
        <v>144</v>
      </c>
      <c r="D156" s="20" t="s">
        <v>160</v>
      </c>
      <c r="E156" s="20" t="s">
        <v>161</v>
      </c>
      <c r="F156" s="4"/>
      <c r="G156" s="4"/>
    </row>
    <row r="157" spans="1:7" ht="31.5" x14ac:dyDescent="0.25">
      <c r="A157" s="3"/>
      <c r="B157" s="70" t="s">
        <v>17</v>
      </c>
      <c r="C157" s="81" t="s">
        <v>162</v>
      </c>
      <c r="D157" s="82">
        <v>2640</v>
      </c>
      <c r="E157" s="82">
        <v>2750.4</v>
      </c>
      <c r="F157" s="4"/>
      <c r="G157" s="4"/>
    </row>
    <row r="158" spans="1:7" ht="15.75" x14ac:dyDescent="0.25">
      <c r="A158" s="3"/>
      <c r="B158" s="70" t="s">
        <v>19</v>
      </c>
      <c r="C158" s="81" t="s">
        <v>163</v>
      </c>
      <c r="D158" s="83">
        <v>61444.76</v>
      </c>
      <c r="E158" s="83">
        <v>59269.75</v>
      </c>
      <c r="F158" s="4"/>
      <c r="G158" s="4"/>
    </row>
    <row r="159" spans="1:7" ht="15.75" x14ac:dyDescent="0.25">
      <c r="A159" s="3"/>
      <c r="B159" s="70" t="s">
        <v>21</v>
      </c>
      <c r="C159" s="81" t="s">
        <v>164</v>
      </c>
      <c r="D159" s="83">
        <v>0</v>
      </c>
      <c r="E159" s="83">
        <v>0</v>
      </c>
      <c r="F159" s="4"/>
      <c r="G159" s="4"/>
    </row>
    <row r="160" spans="1:7" ht="15.75" x14ac:dyDescent="0.25">
      <c r="A160" s="3"/>
      <c r="B160" s="70"/>
      <c r="C160" s="84" t="s">
        <v>38</v>
      </c>
      <c r="D160" s="85">
        <f>D157+D158+D159</f>
        <v>64084.76</v>
      </c>
      <c r="E160" s="85">
        <f>E157+E158+E159</f>
        <v>62020.15</v>
      </c>
      <c r="F160" s="4"/>
      <c r="G160" s="4"/>
    </row>
    <row r="161" spans="1:7" ht="15.75" x14ac:dyDescent="0.25">
      <c r="A161" s="3"/>
      <c r="B161" s="86"/>
      <c r="C161" s="87"/>
      <c r="D161" s="88"/>
      <c r="E161" s="88"/>
      <c r="F161" s="4"/>
      <c r="G161" s="4"/>
    </row>
    <row r="162" spans="1:7" ht="15.75" x14ac:dyDescent="0.25">
      <c r="A162" s="3"/>
      <c r="B162" s="86"/>
      <c r="C162" s="89" t="s">
        <v>165</v>
      </c>
      <c r="D162" s="88"/>
      <c r="E162" s="88"/>
      <c r="F162" s="4"/>
      <c r="G162" s="32">
        <f>SUM(G163:G166)</f>
        <v>62020.15</v>
      </c>
    </row>
    <row r="163" spans="1:7" ht="15.75" customHeight="1" x14ac:dyDescent="0.25">
      <c r="A163" s="3"/>
      <c r="B163" s="4"/>
      <c r="C163" s="4" t="s">
        <v>166</v>
      </c>
      <c r="D163" s="4"/>
      <c r="E163" s="4"/>
      <c r="F163" s="4"/>
      <c r="G163" s="39">
        <v>2750.4</v>
      </c>
    </row>
    <row r="164" spans="1:7" ht="15.75" x14ac:dyDescent="0.25">
      <c r="A164" s="3"/>
      <c r="B164" s="4"/>
      <c r="C164" s="4" t="s">
        <v>167</v>
      </c>
      <c r="D164" s="4"/>
      <c r="E164" s="4"/>
      <c r="F164" s="4"/>
      <c r="G164" s="39">
        <v>19828.32</v>
      </c>
    </row>
    <row r="165" spans="1:7" ht="15.75" x14ac:dyDescent="0.25">
      <c r="A165" s="3"/>
      <c r="B165" s="4"/>
      <c r="C165" s="4" t="s">
        <v>168</v>
      </c>
      <c r="D165" s="38"/>
      <c r="E165" s="4"/>
      <c r="F165" s="4"/>
      <c r="G165" s="39">
        <v>31312.03</v>
      </c>
    </row>
    <row r="166" spans="1:7" ht="15.75" x14ac:dyDescent="0.25">
      <c r="A166" s="3"/>
      <c r="B166" s="4"/>
      <c r="C166" s="4" t="s">
        <v>169</v>
      </c>
      <c r="D166" s="38"/>
      <c r="E166" s="4"/>
      <c r="F166" s="4"/>
      <c r="G166" s="39">
        <v>8129.4</v>
      </c>
    </row>
    <row r="167" spans="1:7" ht="15.75" x14ac:dyDescent="0.25">
      <c r="A167" s="3"/>
      <c r="B167" s="4"/>
      <c r="C167" s="4"/>
      <c r="D167" s="4"/>
      <c r="E167" s="4"/>
      <c r="F167" s="4"/>
      <c r="G167" s="4"/>
    </row>
    <row r="168" spans="1:7" ht="15.75" x14ac:dyDescent="0.25">
      <c r="A168" s="3"/>
      <c r="B168" s="31" t="s">
        <v>170</v>
      </c>
      <c r="C168" s="31" t="s">
        <v>171</v>
      </c>
      <c r="D168" s="31"/>
      <c r="E168" s="31"/>
      <c r="F168" s="31"/>
      <c r="G168" s="3"/>
    </row>
    <row r="169" spans="1:7" ht="15.75" customHeight="1" x14ac:dyDescent="0.25">
      <c r="A169" s="3"/>
      <c r="B169" s="4"/>
      <c r="C169" s="197" t="s">
        <v>139</v>
      </c>
      <c r="D169" s="197"/>
      <c r="E169" s="197"/>
      <c r="F169" s="197"/>
      <c r="G169" s="3"/>
    </row>
    <row r="170" spans="1:7" ht="18" customHeight="1" x14ac:dyDescent="0.25"/>
  </sheetData>
  <mergeCells count="16">
    <mergeCell ref="C169:F169"/>
    <mergeCell ref="C120:D120"/>
    <mergeCell ref="C129:G129"/>
    <mergeCell ref="C132:G132"/>
    <mergeCell ref="C145:E145"/>
    <mergeCell ref="C153:G154"/>
    <mergeCell ref="C50:F50"/>
    <mergeCell ref="C52:F52"/>
    <mergeCell ref="C108:F108"/>
    <mergeCell ref="C109:E109"/>
    <mergeCell ref="C116:D116"/>
    <mergeCell ref="C4:G4"/>
    <mergeCell ref="C13:G13"/>
    <mergeCell ref="C32:F32"/>
    <mergeCell ref="C42:F42"/>
    <mergeCell ref="C43:F43"/>
  </mergeCells>
  <pageMargins left="0.7" right="0.7" top="0.75" bottom="0.75" header="0.51180555555555496" footer="0.3"/>
  <pageSetup paperSize="9" scale="70" firstPageNumber="0" orientation="portrait" horizontalDpi="0" verticalDpi="0"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MK1675"/>
  <sheetViews>
    <sheetView view="pageBreakPreview" topLeftCell="A912" zoomScale="90" zoomScalePageLayoutView="90" workbookViewId="0">
      <selection activeCell="G938" sqref="G938"/>
    </sheetView>
  </sheetViews>
  <sheetFormatPr defaultRowHeight="15" x14ac:dyDescent="0.25"/>
  <cols>
    <col min="1" max="1" width="6.85546875" style="1"/>
    <col min="2" max="2" width="5.28515625" style="2"/>
    <col min="3" max="3" width="27" style="2"/>
    <col min="4" max="4" width="21.28515625" style="1"/>
    <col min="5" max="5" width="21.7109375" style="1"/>
    <col min="6" max="6" width="20" style="1"/>
    <col min="7" max="7" width="21.85546875" style="1"/>
    <col min="8" max="8" width="7.5703125" style="1"/>
    <col min="9" max="9" width="13.42578125" style="1"/>
    <col min="10" max="1025" width="9.140625" style="1"/>
  </cols>
  <sheetData>
    <row r="9" spans="1:7" ht="18.75" customHeight="1" x14ac:dyDescent="0.25">
      <c r="A9" s="3"/>
      <c r="B9" s="4"/>
      <c r="C9" s="199" t="s">
        <v>172</v>
      </c>
      <c r="D9" s="199"/>
      <c r="E9" s="199"/>
      <c r="F9" s="199"/>
      <c r="G9" s="199"/>
    </row>
    <row r="10" spans="1:7" ht="15.75" x14ac:dyDescent="0.25">
      <c r="A10" s="3"/>
      <c r="B10" s="4"/>
      <c r="C10" s="4"/>
      <c r="D10" s="4"/>
      <c r="E10" s="4"/>
      <c r="F10" s="4"/>
      <c r="G10" s="4"/>
    </row>
    <row r="11" spans="1:7" ht="19.5" customHeight="1" x14ac:dyDescent="0.25">
      <c r="A11" s="3"/>
      <c r="B11" s="4"/>
      <c r="C11" s="4"/>
      <c r="D11" s="3"/>
      <c r="E11" s="3"/>
      <c r="F11" s="3"/>
      <c r="G11" s="3"/>
    </row>
    <row r="12" spans="1:7" ht="15.75" x14ac:dyDescent="0.25">
      <c r="A12" s="3"/>
      <c r="B12" s="4"/>
      <c r="C12" s="7" t="s">
        <v>173</v>
      </c>
      <c r="D12" s="8"/>
      <c r="E12" s="8"/>
      <c r="F12" s="3"/>
      <c r="G12" s="3"/>
    </row>
    <row r="13" spans="1:7" ht="15.75" x14ac:dyDescent="0.25">
      <c r="A13" s="3"/>
      <c r="B13" s="4"/>
      <c r="C13" s="4"/>
      <c r="D13" s="3"/>
      <c r="E13" s="3"/>
      <c r="F13" s="3"/>
      <c r="G13" s="3"/>
    </row>
    <row r="14" spans="1:7" ht="15.75" customHeight="1" x14ac:dyDescent="0.25">
      <c r="A14" s="3"/>
      <c r="B14" s="9" t="s">
        <v>1</v>
      </c>
      <c r="C14" s="194" t="s">
        <v>2</v>
      </c>
      <c r="D14" s="194"/>
      <c r="E14" s="194"/>
      <c r="F14" s="194"/>
      <c r="G14" s="194"/>
    </row>
    <row r="15" spans="1:7" ht="18.75" x14ac:dyDescent="0.25">
      <c r="A15" s="3"/>
      <c r="B15" s="4"/>
      <c r="C15" s="12" t="s">
        <v>4</v>
      </c>
      <c r="D15" s="12"/>
      <c r="E15" s="4"/>
      <c r="F15" s="90">
        <v>1703</v>
      </c>
      <c r="G15" s="15" t="s">
        <v>5</v>
      </c>
    </row>
    <row r="16" spans="1:7" ht="18.75" x14ac:dyDescent="0.25">
      <c r="A16" s="3"/>
      <c r="B16" s="4"/>
      <c r="C16" s="12" t="s">
        <v>6</v>
      </c>
      <c r="D16" s="4"/>
      <c r="E16" s="4"/>
      <c r="F16" s="90">
        <v>7337</v>
      </c>
      <c r="G16" s="15" t="s">
        <v>7</v>
      </c>
    </row>
    <row r="17" spans="1:7" ht="18.75" x14ac:dyDescent="0.25">
      <c r="A17" s="3"/>
      <c r="B17" s="4"/>
      <c r="C17" s="12" t="s">
        <v>8</v>
      </c>
      <c r="D17" s="4"/>
      <c r="E17" s="4"/>
      <c r="F17" s="90">
        <v>4132</v>
      </c>
      <c r="G17" s="15" t="s">
        <v>5</v>
      </c>
    </row>
    <row r="18" spans="1:7" ht="33" customHeight="1" x14ac:dyDescent="0.25">
      <c r="A18" s="3"/>
      <c r="B18" s="4"/>
      <c r="C18" s="195" t="s">
        <v>10</v>
      </c>
      <c r="D18" s="195"/>
      <c r="E18" s="195"/>
      <c r="F18" s="195"/>
      <c r="G18" s="195"/>
    </row>
    <row r="19" spans="1:7" ht="15" customHeight="1" x14ac:dyDescent="0.25">
      <c r="A19" s="3"/>
      <c r="B19" s="4"/>
      <c r="C19" s="4"/>
      <c r="D19" s="3"/>
      <c r="E19" s="3"/>
      <c r="F19" s="3"/>
      <c r="G19" s="3"/>
    </row>
    <row r="20" spans="1:7" ht="46.5" customHeight="1" x14ac:dyDescent="0.25">
      <c r="A20" s="3"/>
      <c r="B20" s="18" t="s">
        <v>11</v>
      </c>
      <c r="C20" s="19" t="s">
        <v>12</v>
      </c>
      <c r="D20" s="20" t="s">
        <v>13</v>
      </c>
      <c r="E20" s="91" t="s">
        <v>14</v>
      </c>
      <c r="F20" s="91" t="s">
        <v>15</v>
      </c>
      <c r="G20" s="20" t="s">
        <v>16</v>
      </c>
    </row>
    <row r="21" spans="1:7" ht="27" customHeight="1" x14ac:dyDescent="0.25">
      <c r="A21" s="3"/>
      <c r="B21" s="21" t="s">
        <v>17</v>
      </c>
      <c r="C21" s="22" t="s">
        <v>18</v>
      </c>
      <c r="D21" s="23">
        <v>206600</v>
      </c>
      <c r="E21" s="92"/>
      <c r="F21" s="92"/>
      <c r="G21" s="23">
        <f t="shared" ref="G21:G30" si="0">E21-F21</f>
        <v>0</v>
      </c>
    </row>
    <row r="22" spans="1:7" ht="28.5" customHeight="1" x14ac:dyDescent="0.25">
      <c r="A22" s="3"/>
      <c r="B22" s="21" t="s">
        <v>19</v>
      </c>
      <c r="C22" s="22" t="s">
        <v>20</v>
      </c>
      <c r="D22" s="23">
        <v>386924.91</v>
      </c>
      <c r="E22" s="92"/>
      <c r="F22" s="92"/>
      <c r="G22" s="23">
        <f t="shared" si="0"/>
        <v>0</v>
      </c>
    </row>
    <row r="23" spans="1:7" ht="31.5" x14ac:dyDescent="0.25">
      <c r="A23" s="3"/>
      <c r="B23" s="21" t="s">
        <v>21</v>
      </c>
      <c r="C23" s="22" t="s">
        <v>22</v>
      </c>
      <c r="D23" s="23">
        <v>611644.27</v>
      </c>
      <c r="E23" s="92"/>
      <c r="F23" s="92"/>
      <c r="G23" s="23">
        <f t="shared" si="0"/>
        <v>0</v>
      </c>
    </row>
    <row r="24" spans="1:7" ht="31.5" x14ac:dyDescent="0.25">
      <c r="A24" s="3"/>
      <c r="B24" s="21" t="s">
        <v>23</v>
      </c>
      <c r="C24" s="22" t="s">
        <v>24</v>
      </c>
      <c r="D24" s="23">
        <v>0</v>
      </c>
      <c r="E24" s="92"/>
      <c r="F24" s="92"/>
      <c r="G24" s="23">
        <f t="shared" si="0"/>
        <v>0</v>
      </c>
    </row>
    <row r="25" spans="1:7" ht="47.25" x14ac:dyDescent="0.25">
      <c r="A25" s="3"/>
      <c r="B25" s="21" t="s">
        <v>25</v>
      </c>
      <c r="C25" s="22" t="s">
        <v>26</v>
      </c>
      <c r="D25" s="23">
        <v>4257.8</v>
      </c>
      <c r="E25" s="92"/>
      <c r="F25" s="92"/>
      <c r="G25" s="23">
        <f t="shared" si="0"/>
        <v>0</v>
      </c>
    </row>
    <row r="26" spans="1:7" ht="47.25" x14ac:dyDescent="0.25">
      <c r="A26" s="3"/>
      <c r="B26" s="21" t="s">
        <v>27</v>
      </c>
      <c r="C26" s="22" t="s">
        <v>28</v>
      </c>
      <c r="D26" s="23">
        <v>124199.87</v>
      </c>
      <c r="E26" s="92"/>
      <c r="F26" s="92"/>
      <c r="G26" s="23">
        <f t="shared" si="0"/>
        <v>0</v>
      </c>
    </row>
    <row r="27" spans="1:7" ht="31.5" x14ac:dyDescent="0.25">
      <c r="A27" s="3"/>
      <c r="B27" s="21" t="s">
        <v>29</v>
      </c>
      <c r="C27" s="22" t="s">
        <v>30</v>
      </c>
      <c r="D27" s="23">
        <v>8600.8799999999992</v>
      </c>
      <c r="E27" s="92"/>
      <c r="F27" s="92"/>
      <c r="G27" s="23">
        <f t="shared" si="0"/>
        <v>0</v>
      </c>
    </row>
    <row r="28" spans="1:7" ht="33.75" customHeight="1" x14ac:dyDescent="0.25">
      <c r="A28" s="3"/>
      <c r="B28" s="21" t="s">
        <v>31</v>
      </c>
      <c r="C28" s="22" t="s">
        <v>32</v>
      </c>
      <c r="D28" s="23">
        <v>0</v>
      </c>
      <c r="E28" s="92"/>
      <c r="F28" s="92"/>
      <c r="G28" s="23">
        <f t="shared" si="0"/>
        <v>0</v>
      </c>
    </row>
    <row r="29" spans="1:7" ht="47.25" x14ac:dyDescent="0.25">
      <c r="A29" s="3"/>
      <c r="B29" s="21" t="s">
        <v>33</v>
      </c>
      <c r="C29" s="22" t="s">
        <v>34</v>
      </c>
      <c r="D29" s="23">
        <v>19931.259999999998</v>
      </c>
      <c r="E29" s="92"/>
      <c r="F29" s="92"/>
      <c r="G29" s="23">
        <f t="shared" si="0"/>
        <v>0</v>
      </c>
    </row>
    <row r="30" spans="1:7" ht="26.25" customHeight="1" x14ac:dyDescent="0.25">
      <c r="A30" s="3"/>
      <c r="B30" s="21" t="s">
        <v>36</v>
      </c>
      <c r="C30" s="22" t="s">
        <v>37</v>
      </c>
      <c r="D30" s="23">
        <v>334642.74</v>
      </c>
      <c r="E30" s="92"/>
      <c r="F30" s="92"/>
      <c r="G30" s="23">
        <f t="shared" si="0"/>
        <v>0</v>
      </c>
    </row>
    <row r="31" spans="1:7" ht="15.75" x14ac:dyDescent="0.25">
      <c r="A31" s="3"/>
      <c r="B31" s="25"/>
      <c r="C31" s="26" t="s">
        <v>38</v>
      </c>
      <c r="D31" s="27">
        <f>SUM(D21:D30)</f>
        <v>1696801.73</v>
      </c>
      <c r="E31" s="93">
        <f>SUM(E21:E30)</f>
        <v>0</v>
      </c>
      <c r="F31" s="93">
        <f>SUM(F21:F30)</f>
        <v>0</v>
      </c>
      <c r="G31" s="27">
        <f>SUM(G21:G30)</f>
        <v>0</v>
      </c>
    </row>
    <row r="32" spans="1:7" ht="15.75" x14ac:dyDescent="0.25">
      <c r="A32" s="3"/>
      <c r="B32" s="4"/>
      <c r="C32" s="4"/>
      <c r="D32" s="4"/>
      <c r="E32" s="3"/>
      <c r="F32" s="3"/>
      <c r="G32" s="3"/>
    </row>
    <row r="33" spans="1:7" ht="15.75" x14ac:dyDescent="0.25">
      <c r="A33" s="3"/>
      <c r="B33" s="4"/>
      <c r="C33" s="94" t="s">
        <v>174</v>
      </c>
      <c r="D33" s="94"/>
      <c r="E33" s="94"/>
      <c r="F33" s="94"/>
      <c r="G33" s="56">
        <v>206600</v>
      </c>
    </row>
    <row r="34" spans="1:7" ht="31.5" customHeight="1" x14ac:dyDescent="0.25">
      <c r="A34" s="3"/>
      <c r="B34" s="4"/>
      <c r="C34" s="200" t="s">
        <v>175</v>
      </c>
      <c r="D34" s="200"/>
      <c r="E34" s="200"/>
      <c r="F34" s="200"/>
      <c r="G34" s="45"/>
    </row>
    <row r="35" spans="1:7" ht="15.75" x14ac:dyDescent="0.25">
      <c r="A35" s="3"/>
      <c r="B35" s="4"/>
      <c r="C35" s="201" t="s">
        <v>176</v>
      </c>
      <c r="D35" s="201"/>
      <c r="E35" s="94"/>
      <c r="F35" s="94"/>
      <c r="G35" s="56">
        <v>386924.91</v>
      </c>
    </row>
    <row r="36" spans="1:7" ht="15.75" customHeight="1" x14ac:dyDescent="0.25">
      <c r="A36" s="3"/>
      <c r="B36" s="4"/>
      <c r="C36" s="202" t="s">
        <v>177</v>
      </c>
      <c r="D36" s="202"/>
      <c r="E36" s="202"/>
      <c r="F36" s="202"/>
      <c r="G36" s="45"/>
    </row>
    <row r="37" spans="1:7" ht="15.75" x14ac:dyDescent="0.25">
      <c r="A37" s="3"/>
      <c r="B37" s="4"/>
      <c r="C37" s="3" t="s">
        <v>178</v>
      </c>
      <c r="D37" s="3"/>
      <c r="E37" s="3"/>
      <c r="F37" s="3"/>
      <c r="G37" s="45"/>
    </row>
    <row r="38" spans="1:7" ht="15.75" x14ac:dyDescent="0.25">
      <c r="A38" s="3"/>
      <c r="B38" s="4"/>
      <c r="C38" s="203" t="s">
        <v>179</v>
      </c>
      <c r="D38" s="203"/>
      <c r="E38" s="203"/>
      <c r="F38" s="203"/>
      <c r="G38" s="45"/>
    </row>
    <row r="39" spans="1:7" ht="15.75" x14ac:dyDescent="0.25">
      <c r="A39" s="3"/>
      <c r="B39" s="4"/>
      <c r="C39" s="203" t="s">
        <v>180</v>
      </c>
      <c r="D39" s="203"/>
      <c r="E39" s="203"/>
      <c r="F39" s="203"/>
      <c r="G39" s="45"/>
    </row>
    <row r="40" spans="1:7" ht="15.75" x14ac:dyDescent="0.25">
      <c r="A40" s="3"/>
      <c r="B40" s="4"/>
      <c r="C40" s="3" t="s">
        <v>181</v>
      </c>
      <c r="D40" s="3"/>
      <c r="E40" s="3"/>
      <c r="F40" s="3"/>
      <c r="G40" s="45"/>
    </row>
    <row r="41" spans="1:7" ht="15.75" x14ac:dyDescent="0.25">
      <c r="A41" s="3"/>
      <c r="B41" s="4"/>
      <c r="C41" s="94" t="s">
        <v>56</v>
      </c>
      <c r="D41" s="3"/>
      <c r="E41" s="3"/>
      <c r="F41" s="3"/>
      <c r="G41" s="56">
        <f>SUM(G42:G44)</f>
        <v>611644.2699999999</v>
      </c>
    </row>
    <row r="42" spans="1:7" ht="15.75" x14ac:dyDescent="0.25">
      <c r="A42" s="3"/>
      <c r="B42" s="4"/>
      <c r="C42" s="3" t="s">
        <v>182</v>
      </c>
      <c r="D42" s="3"/>
      <c r="E42" s="3"/>
      <c r="F42" s="3"/>
      <c r="G42" s="45">
        <v>404054.61</v>
      </c>
    </row>
    <row r="43" spans="1:7" ht="15.75" x14ac:dyDescent="0.25">
      <c r="A43" s="3"/>
      <c r="B43" s="4"/>
      <c r="C43" s="3" t="s">
        <v>183</v>
      </c>
      <c r="D43" s="3"/>
      <c r="E43" s="3"/>
      <c r="F43" s="3"/>
      <c r="G43" s="45">
        <v>194488.83</v>
      </c>
    </row>
    <row r="44" spans="1:7" ht="15.75" x14ac:dyDescent="0.25">
      <c r="A44" s="3"/>
      <c r="B44" s="4"/>
      <c r="C44" s="3" t="s">
        <v>184</v>
      </c>
      <c r="D44" s="3"/>
      <c r="E44" s="3"/>
      <c r="F44" s="3"/>
      <c r="G44" s="45">
        <v>13100.83</v>
      </c>
    </row>
    <row r="45" spans="1:7" s="2" customFormat="1" ht="15.75" x14ac:dyDescent="0.25">
      <c r="A45" s="4"/>
      <c r="B45" s="4"/>
      <c r="C45" s="94" t="s">
        <v>185</v>
      </c>
      <c r="D45" s="94"/>
      <c r="E45" s="94"/>
      <c r="F45" s="94"/>
      <c r="G45" s="56">
        <f>G46</f>
        <v>4257.8</v>
      </c>
    </row>
    <row r="46" spans="1:7" s="2" customFormat="1" ht="15.75" x14ac:dyDescent="0.25">
      <c r="A46" s="4"/>
      <c r="B46" s="4"/>
      <c r="C46" s="3" t="s">
        <v>186</v>
      </c>
      <c r="D46" s="3"/>
      <c r="E46" s="3"/>
      <c r="F46" s="3"/>
      <c r="G46" s="45">
        <v>4257.8</v>
      </c>
    </row>
    <row r="47" spans="1:7" ht="15.75" x14ac:dyDescent="0.25">
      <c r="A47" s="3"/>
      <c r="B47" s="4"/>
      <c r="C47" s="94" t="s">
        <v>86</v>
      </c>
      <c r="D47" s="94"/>
      <c r="E47" s="94"/>
      <c r="F47" s="94"/>
      <c r="G47" s="56">
        <f>SUM(G48:G59)</f>
        <v>124199.87</v>
      </c>
    </row>
    <row r="48" spans="1:7" ht="14.25" customHeight="1" x14ac:dyDescent="0.25">
      <c r="A48" s="3"/>
      <c r="B48" s="4"/>
      <c r="C48" s="3" t="s">
        <v>187</v>
      </c>
      <c r="D48" s="3"/>
      <c r="E48" s="3"/>
      <c r="F48" s="3"/>
      <c r="G48" s="45">
        <v>2928</v>
      </c>
    </row>
    <row r="49" spans="1:7" ht="15.75" x14ac:dyDescent="0.25">
      <c r="A49" s="3"/>
      <c r="B49" s="4"/>
      <c r="C49" s="3" t="s">
        <v>88</v>
      </c>
      <c r="D49" s="3"/>
      <c r="E49" s="3"/>
      <c r="F49" s="3"/>
      <c r="G49" s="45">
        <v>12797.8</v>
      </c>
    </row>
    <row r="50" spans="1:7" ht="15.75" x14ac:dyDescent="0.25">
      <c r="A50" s="3"/>
      <c r="B50" s="4"/>
      <c r="C50" s="3" t="s">
        <v>188</v>
      </c>
      <c r="D50" s="3"/>
      <c r="E50" s="3"/>
      <c r="F50" s="3"/>
      <c r="G50" s="45">
        <v>12526.96</v>
      </c>
    </row>
    <row r="51" spans="1:7" ht="15.75" x14ac:dyDescent="0.25">
      <c r="A51" s="3"/>
      <c r="B51" s="4"/>
      <c r="C51" s="3" t="s">
        <v>189</v>
      </c>
      <c r="D51" s="3"/>
      <c r="E51" s="3"/>
      <c r="F51" s="3"/>
      <c r="G51" s="45">
        <v>5931.64</v>
      </c>
    </row>
    <row r="52" spans="1:7" ht="15.75" x14ac:dyDescent="0.25">
      <c r="A52" s="3"/>
      <c r="B52" s="4"/>
      <c r="C52" s="3" t="s">
        <v>190</v>
      </c>
      <c r="D52" s="3"/>
      <c r="E52" s="3"/>
      <c r="F52" s="3"/>
      <c r="G52" s="45">
        <v>23058</v>
      </c>
    </row>
    <row r="53" spans="1:7" ht="15.75" x14ac:dyDescent="0.25">
      <c r="A53" s="3"/>
      <c r="B53" s="4"/>
      <c r="C53" s="3" t="s">
        <v>191</v>
      </c>
      <c r="D53" s="3"/>
      <c r="E53" s="3"/>
      <c r="F53" s="3"/>
      <c r="G53" s="45">
        <v>9156.1</v>
      </c>
    </row>
    <row r="54" spans="1:7" ht="15.75" x14ac:dyDescent="0.25">
      <c r="A54" s="3"/>
      <c r="B54" s="4"/>
      <c r="C54" s="3" t="s">
        <v>88</v>
      </c>
      <c r="D54" s="3"/>
      <c r="E54" s="3"/>
      <c r="F54" s="3"/>
      <c r="G54" s="45">
        <v>9471</v>
      </c>
    </row>
    <row r="55" spans="1:7" ht="15.75" x14ac:dyDescent="0.25">
      <c r="A55" s="3"/>
      <c r="B55" s="4"/>
      <c r="C55" s="3" t="s">
        <v>192</v>
      </c>
      <c r="D55" s="3"/>
      <c r="E55" s="3"/>
      <c r="F55" s="3"/>
      <c r="G55" s="45">
        <v>14500</v>
      </c>
    </row>
    <row r="56" spans="1:7" ht="15.75" x14ac:dyDescent="0.25">
      <c r="A56" s="3"/>
      <c r="B56" s="4"/>
      <c r="C56" s="3" t="s">
        <v>188</v>
      </c>
      <c r="D56" s="3"/>
      <c r="E56" s="3"/>
      <c r="F56" s="3"/>
      <c r="G56" s="45">
        <v>13591.5</v>
      </c>
    </row>
    <row r="57" spans="1:7" ht="15.75" x14ac:dyDescent="0.25">
      <c r="A57" s="3"/>
      <c r="B57" s="4"/>
      <c r="C57" s="3" t="s">
        <v>193</v>
      </c>
      <c r="D57" s="3"/>
      <c r="E57" s="3"/>
      <c r="F57" s="3"/>
      <c r="G57" s="45">
        <v>12299</v>
      </c>
    </row>
    <row r="58" spans="1:7" ht="15.75" x14ac:dyDescent="0.25">
      <c r="A58" s="3"/>
      <c r="B58" s="4"/>
      <c r="C58" s="3" t="s">
        <v>194</v>
      </c>
      <c r="D58" s="3"/>
      <c r="E58" s="3"/>
      <c r="F58" s="3"/>
      <c r="G58" s="45">
        <v>4389.87</v>
      </c>
    </row>
    <row r="59" spans="1:7" ht="15.75" x14ac:dyDescent="0.25">
      <c r="A59" s="3"/>
      <c r="B59" s="4"/>
      <c r="C59" s="3" t="s">
        <v>195</v>
      </c>
      <c r="D59" s="3"/>
      <c r="E59" s="3"/>
      <c r="F59" s="3"/>
      <c r="G59" s="45">
        <v>3550</v>
      </c>
    </row>
    <row r="60" spans="1:7" ht="15.75" x14ac:dyDescent="0.25">
      <c r="A60" s="3"/>
      <c r="B60" s="4"/>
      <c r="C60" s="96" t="s">
        <v>89</v>
      </c>
      <c r="D60" s="96"/>
      <c r="E60" s="94"/>
      <c r="F60" s="94"/>
      <c r="G60" s="56">
        <f>SUM(G61:G62)</f>
        <v>8600.880000000001</v>
      </c>
    </row>
    <row r="61" spans="1:7" ht="18.75" customHeight="1" x14ac:dyDescent="0.25">
      <c r="A61" s="3"/>
      <c r="B61" s="4"/>
      <c r="C61" s="13" t="s">
        <v>196</v>
      </c>
      <c r="D61" s="13"/>
      <c r="E61" s="3"/>
      <c r="F61" s="3"/>
      <c r="G61" s="45">
        <v>5469.14</v>
      </c>
    </row>
    <row r="62" spans="1:7" ht="15.75" customHeight="1" x14ac:dyDescent="0.25">
      <c r="A62" s="3"/>
      <c r="B62" s="4"/>
      <c r="C62" s="97" t="s">
        <v>197</v>
      </c>
      <c r="D62" s="97"/>
      <c r="E62" s="3"/>
      <c r="F62" s="3"/>
      <c r="G62" s="45">
        <v>3131.74</v>
      </c>
    </row>
    <row r="63" spans="1:7" ht="15.75" x14ac:dyDescent="0.25">
      <c r="A63" s="3"/>
      <c r="B63" s="4"/>
      <c r="C63" s="94" t="s">
        <v>97</v>
      </c>
      <c r="D63" s="94"/>
      <c r="E63" s="94"/>
      <c r="F63" s="94"/>
      <c r="G63" s="56">
        <f>SUM(G64:G67)</f>
        <v>19931.259999999998</v>
      </c>
    </row>
    <row r="64" spans="1:7" ht="15.75" x14ac:dyDescent="0.25">
      <c r="A64" s="3"/>
      <c r="B64" s="4"/>
      <c r="C64" s="3" t="s">
        <v>198</v>
      </c>
      <c r="D64" s="3"/>
      <c r="E64" s="3"/>
      <c r="F64" s="3"/>
      <c r="G64" s="45">
        <v>3792</v>
      </c>
    </row>
    <row r="65" spans="1:7" ht="15.75" x14ac:dyDescent="0.25">
      <c r="A65" s="3"/>
      <c r="B65" s="4"/>
      <c r="C65" s="3" t="s">
        <v>199</v>
      </c>
      <c r="D65" s="3"/>
      <c r="E65" s="3"/>
      <c r="F65" s="3"/>
      <c r="G65" s="45">
        <v>6090</v>
      </c>
    </row>
    <row r="66" spans="1:7" ht="15.75" x14ac:dyDescent="0.25">
      <c r="A66" s="3"/>
      <c r="B66" s="4"/>
      <c r="C66" s="3" t="s">
        <v>200</v>
      </c>
      <c r="D66" s="3"/>
      <c r="E66" s="3"/>
      <c r="F66" s="3"/>
      <c r="G66" s="45">
        <v>3542.39</v>
      </c>
    </row>
    <row r="67" spans="1:7" ht="15.75" x14ac:dyDescent="0.25">
      <c r="A67" s="3"/>
      <c r="B67" s="4"/>
      <c r="C67" s="3" t="s">
        <v>201</v>
      </c>
      <c r="D67" s="3"/>
      <c r="E67" s="3"/>
      <c r="F67" s="3"/>
      <c r="G67" s="45">
        <v>6506.87</v>
      </c>
    </row>
    <row r="68" spans="1:7" ht="18" customHeight="1" x14ac:dyDescent="0.25">
      <c r="A68" s="3"/>
      <c r="B68" s="4"/>
      <c r="C68" s="98" t="s">
        <v>202</v>
      </c>
      <c r="D68" s="98"/>
      <c r="E68" s="94"/>
      <c r="F68" s="94"/>
      <c r="G68" s="56">
        <v>334642.74</v>
      </c>
    </row>
    <row r="69" spans="1:7" ht="142.5" customHeight="1" x14ac:dyDescent="0.25">
      <c r="A69" s="3"/>
      <c r="B69" s="4"/>
      <c r="C69" s="196" t="s">
        <v>203</v>
      </c>
      <c r="D69" s="196"/>
      <c r="E69" s="196"/>
      <c r="F69" s="196"/>
      <c r="G69" s="45"/>
    </row>
    <row r="70" spans="1:7" ht="80.25" customHeight="1" x14ac:dyDescent="0.25">
      <c r="A70" s="3"/>
      <c r="B70" s="4"/>
      <c r="C70" s="202" t="s">
        <v>204</v>
      </c>
      <c r="D70" s="202"/>
      <c r="E70" s="202"/>
      <c r="F70" s="202"/>
      <c r="G70" s="45"/>
    </row>
    <row r="71" spans="1:7" ht="32.25" customHeight="1" x14ac:dyDescent="0.25">
      <c r="A71" s="3"/>
      <c r="B71" s="4"/>
      <c r="C71" s="202" t="s">
        <v>205</v>
      </c>
      <c r="D71" s="202"/>
      <c r="E71" s="202"/>
      <c r="F71" s="202"/>
      <c r="G71" s="45"/>
    </row>
    <row r="72" spans="1:7" ht="20.25" customHeight="1" x14ac:dyDescent="0.25">
      <c r="A72" s="3"/>
      <c r="B72" s="4"/>
      <c r="C72" s="99" t="s">
        <v>118</v>
      </c>
      <c r="D72" s="99"/>
      <c r="E72" s="99"/>
      <c r="F72" s="3"/>
      <c r="G72" s="45"/>
    </row>
    <row r="73" spans="1:7" ht="15.75" x14ac:dyDescent="0.25">
      <c r="A73" s="3"/>
      <c r="B73" s="4"/>
      <c r="C73" s="94" t="s">
        <v>119</v>
      </c>
      <c r="D73" s="3"/>
      <c r="E73" s="3"/>
      <c r="F73" s="3"/>
      <c r="G73" s="56">
        <v>19026.02</v>
      </c>
    </row>
    <row r="74" spans="1:7" ht="48" customHeight="1" x14ac:dyDescent="0.25">
      <c r="A74" s="3"/>
      <c r="B74" s="4"/>
      <c r="C74" s="200" t="s">
        <v>206</v>
      </c>
      <c r="D74" s="200"/>
      <c r="E74" s="200"/>
      <c r="F74" s="200"/>
      <c r="G74" s="45"/>
    </row>
    <row r="75" spans="1:7" ht="18" customHeight="1" x14ac:dyDescent="0.25">
      <c r="A75" s="3"/>
      <c r="B75" s="4"/>
      <c r="C75" s="100" t="s">
        <v>134</v>
      </c>
      <c r="D75" s="95"/>
      <c r="E75" s="95"/>
      <c r="F75" s="95"/>
      <c r="G75" s="56">
        <v>0</v>
      </c>
    </row>
    <row r="76" spans="1:7" ht="15.75" x14ac:dyDescent="0.25">
      <c r="A76" s="3"/>
      <c r="B76" s="4"/>
      <c r="C76" s="4"/>
      <c r="D76" s="3"/>
      <c r="E76" s="3"/>
      <c r="F76" s="3"/>
      <c r="G76" s="3"/>
    </row>
    <row r="77" spans="1:7" ht="31.5" customHeight="1" x14ac:dyDescent="0.25">
      <c r="A77" s="3"/>
      <c r="B77" s="64" t="s">
        <v>137</v>
      </c>
      <c r="C77" s="204" t="s">
        <v>138</v>
      </c>
      <c r="D77" s="204"/>
      <c r="E77" s="204"/>
      <c r="F77" s="204"/>
      <c r="G77" s="204"/>
    </row>
    <row r="78" spans="1:7" ht="15.75" x14ac:dyDescent="0.25">
      <c r="A78" s="3"/>
      <c r="B78" s="64"/>
      <c r="C78" s="59" t="s">
        <v>139</v>
      </c>
      <c r="D78" s="101"/>
      <c r="E78" s="101"/>
      <c r="F78" s="101"/>
      <c r="G78" s="101"/>
    </row>
    <row r="79" spans="1:7" ht="15.75" x14ac:dyDescent="0.25">
      <c r="A79" s="3"/>
      <c r="B79" s="64"/>
      <c r="C79" s="65"/>
      <c r="D79" s="101"/>
      <c r="E79" s="101"/>
      <c r="F79" s="101"/>
      <c r="G79" s="101"/>
    </row>
    <row r="80" spans="1:7" ht="30.75" customHeight="1" x14ac:dyDescent="0.25">
      <c r="A80" s="3"/>
      <c r="B80" s="9" t="s">
        <v>140</v>
      </c>
      <c r="C80" s="204" t="s">
        <v>141</v>
      </c>
      <c r="D80" s="204"/>
      <c r="E80" s="204"/>
      <c r="F80" s="204"/>
      <c r="G80" s="204"/>
    </row>
    <row r="81" spans="1:7" ht="15.75" x14ac:dyDescent="0.25">
      <c r="A81" s="3"/>
      <c r="B81" s="4"/>
      <c r="C81" s="4" t="s">
        <v>142</v>
      </c>
      <c r="D81" s="3"/>
      <c r="E81" s="3"/>
      <c r="F81" s="3"/>
      <c r="G81" s="3"/>
    </row>
    <row r="82" spans="1:7" ht="54" customHeight="1" x14ac:dyDescent="0.25">
      <c r="A82" s="3"/>
      <c r="B82" s="66" t="s">
        <v>143</v>
      </c>
      <c r="C82" s="66" t="s">
        <v>144</v>
      </c>
      <c r="D82" s="66" t="s">
        <v>145</v>
      </c>
      <c r="E82" s="102" t="s">
        <v>146</v>
      </c>
      <c r="F82" s="66" t="s">
        <v>147</v>
      </c>
      <c r="G82" s="3"/>
    </row>
    <row r="83" spans="1:7" ht="15.75" x14ac:dyDescent="0.25">
      <c r="A83" s="3"/>
      <c r="B83" s="67" t="s">
        <v>17</v>
      </c>
      <c r="C83" s="67" t="s">
        <v>19</v>
      </c>
      <c r="D83" s="67" t="s">
        <v>21</v>
      </c>
      <c r="E83" s="103" t="s">
        <v>23</v>
      </c>
      <c r="F83" s="67" t="s">
        <v>25</v>
      </c>
      <c r="G83" s="3"/>
    </row>
    <row r="84" spans="1:7" ht="15.75" x14ac:dyDescent="0.25">
      <c r="A84" s="3"/>
      <c r="B84" s="69" t="s">
        <v>1</v>
      </c>
      <c r="C84" s="70" t="s">
        <v>148</v>
      </c>
      <c r="D84" s="71">
        <f>D86+D87</f>
        <v>897077.12</v>
      </c>
      <c r="E84" s="104">
        <f>E86+E87</f>
        <v>0</v>
      </c>
      <c r="F84" s="71">
        <f>F86+F87</f>
        <v>-897077.12</v>
      </c>
      <c r="G84" s="3"/>
    </row>
    <row r="85" spans="1:7" ht="15.75" x14ac:dyDescent="0.25">
      <c r="A85" s="3"/>
      <c r="B85" s="74"/>
      <c r="C85" s="70" t="s">
        <v>149</v>
      </c>
      <c r="D85" s="70"/>
      <c r="E85" s="105"/>
      <c r="F85" s="70"/>
      <c r="G85" s="3"/>
    </row>
    <row r="86" spans="1:7" ht="15.75" x14ac:dyDescent="0.25">
      <c r="A86" s="3"/>
      <c r="B86" s="74"/>
      <c r="C86" s="70" t="s">
        <v>150</v>
      </c>
      <c r="D86" s="71">
        <v>897077.12</v>
      </c>
      <c r="E86" s="104"/>
      <c r="F86" s="71">
        <f>E86-D86</f>
        <v>-897077.12</v>
      </c>
      <c r="G86" s="3"/>
    </row>
    <row r="87" spans="1:7" ht="15.75" x14ac:dyDescent="0.25">
      <c r="A87" s="3"/>
      <c r="B87" s="75"/>
      <c r="C87" s="70" t="s">
        <v>151</v>
      </c>
      <c r="D87" s="71">
        <v>0</v>
      </c>
      <c r="E87" s="104"/>
      <c r="F87" s="71">
        <f>E87-D87</f>
        <v>0</v>
      </c>
      <c r="G87" s="3"/>
    </row>
    <row r="88" spans="1:7" ht="15.75" x14ac:dyDescent="0.25">
      <c r="A88" s="3"/>
      <c r="B88" s="70" t="s">
        <v>137</v>
      </c>
      <c r="C88" s="70" t="s">
        <v>152</v>
      </c>
      <c r="D88" s="71">
        <v>20210.009999999998</v>
      </c>
      <c r="E88" s="104"/>
      <c r="F88" s="71">
        <f>E88-D88</f>
        <v>-20210.009999999998</v>
      </c>
      <c r="G88" s="3"/>
    </row>
    <row r="89" spans="1:7" ht="15.75" x14ac:dyDescent="0.25">
      <c r="A89" s="3"/>
      <c r="B89" s="76"/>
      <c r="C89" s="76" t="s">
        <v>153</v>
      </c>
      <c r="D89" s="77">
        <f>D84+D88</f>
        <v>917287.13</v>
      </c>
      <c r="E89" s="106">
        <f>E84+E88</f>
        <v>0</v>
      </c>
      <c r="F89" s="77">
        <f>F84+F88</f>
        <v>-917287.13</v>
      </c>
      <c r="G89" s="3"/>
    </row>
    <row r="90" spans="1:7" ht="15.75" x14ac:dyDescent="0.25">
      <c r="A90" s="3"/>
      <c r="B90" s="4"/>
      <c r="C90" s="4"/>
      <c r="D90" s="4"/>
      <c r="E90" s="3"/>
      <c r="F90" s="3"/>
      <c r="G90" s="3"/>
    </row>
    <row r="91" spans="1:7" ht="15.75" x14ac:dyDescent="0.25">
      <c r="A91" s="3"/>
      <c r="B91" s="4"/>
      <c r="C91" s="31" t="s">
        <v>207</v>
      </c>
      <c r="D91" s="107"/>
      <c r="E91" s="107"/>
      <c r="F91" s="3"/>
      <c r="G91" s="3"/>
    </row>
    <row r="92" spans="1:7" ht="15.75" x14ac:dyDescent="0.25">
      <c r="A92" s="3"/>
      <c r="B92" s="4"/>
      <c r="C92" s="94" t="s">
        <v>119</v>
      </c>
      <c r="D92" s="107"/>
      <c r="E92" s="107"/>
      <c r="F92" s="3"/>
      <c r="G92" s="56">
        <v>0</v>
      </c>
    </row>
    <row r="93" spans="1:7" ht="15.75" x14ac:dyDescent="0.25">
      <c r="A93" s="3"/>
      <c r="B93" s="4"/>
      <c r="C93" s="94" t="s">
        <v>134</v>
      </c>
      <c r="D93" s="107"/>
      <c r="E93" s="107"/>
      <c r="F93" s="3"/>
      <c r="G93" s="56">
        <f>G94</f>
        <v>32985.03</v>
      </c>
    </row>
    <row r="94" spans="1:7" ht="15.75" x14ac:dyDescent="0.25">
      <c r="A94" s="3"/>
      <c r="B94" s="4"/>
      <c r="C94" s="3" t="s">
        <v>208</v>
      </c>
      <c r="D94" s="107"/>
      <c r="E94" s="107"/>
      <c r="F94" s="3"/>
      <c r="G94" s="45">
        <v>32985.03</v>
      </c>
    </row>
    <row r="95" spans="1:7" ht="18" customHeight="1" x14ac:dyDescent="0.25">
      <c r="A95" s="3"/>
      <c r="B95" s="4"/>
      <c r="C95" s="95"/>
      <c r="D95" s="95"/>
      <c r="E95" s="95"/>
      <c r="F95" s="95"/>
      <c r="G95" s="52"/>
    </row>
    <row r="96" spans="1:7" ht="15.75" customHeight="1" x14ac:dyDescent="0.25">
      <c r="A96" s="3"/>
      <c r="B96" s="31" t="s">
        <v>158</v>
      </c>
      <c r="C96" s="194" t="s">
        <v>209</v>
      </c>
      <c r="D96" s="194"/>
      <c r="E96" s="194"/>
      <c r="F96" s="194"/>
      <c r="G96" s="194"/>
    </row>
    <row r="97" spans="1:7" ht="15" customHeight="1" x14ac:dyDescent="0.25">
      <c r="A97" s="3"/>
      <c r="B97" s="4"/>
      <c r="C97" s="194"/>
      <c r="D97" s="194"/>
      <c r="E97" s="194"/>
      <c r="F97" s="194"/>
      <c r="G97" s="194"/>
    </row>
    <row r="98" spans="1:7" ht="15.75" x14ac:dyDescent="0.25">
      <c r="A98" s="3"/>
      <c r="B98" s="4"/>
      <c r="C98" s="4"/>
      <c r="D98" s="3"/>
      <c r="E98" s="3"/>
      <c r="F98" s="3"/>
      <c r="G98" s="3"/>
    </row>
    <row r="99" spans="1:7" ht="31.5" x14ac:dyDescent="0.25">
      <c r="A99" s="3"/>
      <c r="B99" s="76" t="s">
        <v>143</v>
      </c>
      <c r="C99" s="20" t="s">
        <v>144</v>
      </c>
      <c r="D99" s="20" t="s">
        <v>160</v>
      </c>
      <c r="E99" s="91" t="s">
        <v>161</v>
      </c>
      <c r="F99" s="4"/>
      <c r="G99" s="4"/>
    </row>
    <row r="100" spans="1:7" ht="31.5" x14ac:dyDescent="0.25">
      <c r="A100" s="3"/>
      <c r="B100" s="70" t="s">
        <v>17</v>
      </c>
      <c r="C100" s="81" t="s">
        <v>162</v>
      </c>
      <c r="D100" s="82">
        <v>0</v>
      </c>
      <c r="E100" s="108"/>
      <c r="F100" s="4"/>
      <c r="G100" s="4"/>
    </row>
    <row r="101" spans="1:7" ht="15.75" x14ac:dyDescent="0.25">
      <c r="A101" s="3"/>
      <c r="B101" s="70" t="s">
        <v>19</v>
      </c>
      <c r="C101" s="81" t="s">
        <v>163</v>
      </c>
      <c r="D101" s="83">
        <v>0</v>
      </c>
      <c r="E101" s="109"/>
      <c r="F101" s="4"/>
      <c r="G101" s="4"/>
    </row>
    <row r="102" spans="1:7" ht="15.75" x14ac:dyDescent="0.25">
      <c r="A102" s="3"/>
      <c r="B102" s="70" t="s">
        <v>21</v>
      </c>
      <c r="C102" s="81" t="s">
        <v>164</v>
      </c>
      <c r="D102" s="83">
        <v>0</v>
      </c>
      <c r="E102" s="109"/>
      <c r="F102" s="4"/>
      <c r="G102" s="4"/>
    </row>
    <row r="103" spans="1:7" ht="15.75" x14ac:dyDescent="0.25">
      <c r="A103" s="3"/>
      <c r="B103" s="70"/>
      <c r="C103" s="84" t="s">
        <v>38</v>
      </c>
      <c r="D103" s="85">
        <f>D100+D101+D102</f>
        <v>0</v>
      </c>
      <c r="E103" s="110">
        <f>E100+E101+E102</f>
        <v>0</v>
      </c>
      <c r="F103" s="4"/>
      <c r="G103" s="4"/>
    </row>
    <row r="104" spans="1:7" ht="15.75" x14ac:dyDescent="0.25">
      <c r="A104" s="3"/>
      <c r="B104" s="86"/>
      <c r="C104" s="87"/>
      <c r="D104" s="88"/>
      <c r="E104" s="88"/>
      <c r="F104" s="4"/>
      <c r="G104" s="4"/>
    </row>
    <row r="105" spans="1:7" ht="15.75" x14ac:dyDescent="0.25">
      <c r="A105" s="3"/>
      <c r="B105" s="31" t="s">
        <v>170</v>
      </c>
      <c r="C105" s="31" t="s">
        <v>171</v>
      </c>
      <c r="D105" s="94"/>
      <c r="E105" s="94"/>
      <c r="F105" s="94"/>
      <c r="G105" s="3"/>
    </row>
    <row r="106" spans="1:7" ht="15.75" x14ac:dyDescent="0.25">
      <c r="A106" s="3"/>
      <c r="B106" s="4"/>
      <c r="C106" s="4" t="s">
        <v>139</v>
      </c>
      <c r="D106" s="3"/>
      <c r="E106" s="3"/>
      <c r="F106" s="3"/>
      <c r="G106" s="3"/>
    </row>
    <row r="107" spans="1:7" ht="18.75" customHeight="1" x14ac:dyDescent="0.25">
      <c r="A107" s="3"/>
      <c r="B107" s="4"/>
      <c r="C107" s="4"/>
      <c r="D107" s="3"/>
      <c r="E107" s="3"/>
      <c r="F107" s="3"/>
      <c r="G107" s="3"/>
    </row>
    <row r="108" spans="1:7" ht="15.75" x14ac:dyDescent="0.25">
      <c r="A108" s="3"/>
      <c r="B108" s="4"/>
      <c r="C108" s="7" t="s">
        <v>210</v>
      </c>
      <c r="D108" s="8"/>
      <c r="E108" s="8"/>
      <c r="F108" s="3"/>
      <c r="G108" s="3"/>
    </row>
    <row r="109" spans="1:7" ht="15.75" x14ac:dyDescent="0.25">
      <c r="A109" s="3"/>
      <c r="B109" s="4"/>
      <c r="C109" s="4"/>
      <c r="D109" s="3"/>
      <c r="E109" s="3"/>
      <c r="F109" s="3"/>
      <c r="G109" s="3"/>
    </row>
    <row r="110" spans="1:7" ht="15.75" customHeight="1" x14ac:dyDescent="0.25">
      <c r="A110" s="3"/>
      <c r="B110" s="9" t="s">
        <v>1</v>
      </c>
      <c r="C110" s="194" t="s">
        <v>2</v>
      </c>
      <c r="D110" s="194"/>
      <c r="E110" s="194"/>
      <c r="F110" s="194"/>
      <c r="G110" s="194"/>
    </row>
    <row r="111" spans="1:7" ht="18.75" x14ac:dyDescent="0.25">
      <c r="A111" s="3"/>
      <c r="B111" s="4"/>
      <c r="C111" s="12" t="s">
        <v>4</v>
      </c>
      <c r="D111" s="13"/>
      <c r="E111" s="3"/>
      <c r="F111" s="90">
        <v>1028.5999999999999</v>
      </c>
      <c r="G111" s="15" t="s">
        <v>5</v>
      </c>
    </row>
    <row r="112" spans="1:7" ht="18.75" x14ac:dyDescent="0.25">
      <c r="A112" s="3"/>
      <c r="B112" s="4"/>
      <c r="C112" s="12" t="s">
        <v>6</v>
      </c>
      <c r="D112" s="3"/>
      <c r="E112" s="3"/>
      <c r="F112" s="90">
        <v>4000</v>
      </c>
      <c r="G112" s="15" t="s">
        <v>7</v>
      </c>
    </row>
    <row r="113" spans="1:7" ht="18.75" x14ac:dyDescent="0.25">
      <c r="A113" s="3"/>
      <c r="B113" s="4"/>
      <c r="C113" s="12" t="s">
        <v>8</v>
      </c>
      <c r="D113" s="3"/>
      <c r="E113" s="3"/>
      <c r="F113" s="90">
        <v>4810</v>
      </c>
      <c r="G113" s="15" t="s">
        <v>5</v>
      </c>
    </row>
    <row r="114" spans="1:7" ht="33" customHeight="1" x14ac:dyDescent="0.25">
      <c r="A114" s="3"/>
      <c r="B114" s="4"/>
      <c r="C114" s="195" t="s">
        <v>10</v>
      </c>
      <c r="D114" s="195"/>
      <c r="E114" s="195"/>
      <c r="F114" s="195"/>
      <c r="G114" s="195"/>
    </row>
    <row r="115" spans="1:7" ht="15.75" x14ac:dyDescent="0.25">
      <c r="A115" s="3"/>
      <c r="B115" s="4"/>
      <c r="C115" s="4"/>
      <c r="D115" s="3"/>
      <c r="E115" s="3"/>
      <c r="F115" s="3"/>
      <c r="G115" s="3"/>
    </row>
    <row r="116" spans="1:7" ht="46.5" customHeight="1" x14ac:dyDescent="0.25">
      <c r="A116" s="3"/>
      <c r="B116" s="18" t="s">
        <v>11</v>
      </c>
      <c r="C116" s="19" t="s">
        <v>12</v>
      </c>
      <c r="D116" s="20" t="s">
        <v>13</v>
      </c>
      <c r="E116" s="91" t="s">
        <v>14</v>
      </c>
      <c r="F116" s="91" t="s">
        <v>15</v>
      </c>
      <c r="G116" s="20" t="s">
        <v>16</v>
      </c>
    </row>
    <row r="117" spans="1:7" ht="20.25" customHeight="1" x14ac:dyDescent="0.25">
      <c r="A117" s="3"/>
      <c r="B117" s="21" t="s">
        <v>17</v>
      </c>
      <c r="C117" s="22" t="s">
        <v>18</v>
      </c>
      <c r="D117" s="23">
        <v>136123</v>
      </c>
      <c r="E117" s="92"/>
      <c r="F117" s="92"/>
      <c r="G117" s="23">
        <f t="shared" ref="G117:G126" si="1">E117-F117</f>
        <v>0</v>
      </c>
    </row>
    <row r="118" spans="1:7" ht="24.75" customHeight="1" x14ac:dyDescent="0.25">
      <c r="A118" s="3"/>
      <c r="B118" s="21" t="s">
        <v>19</v>
      </c>
      <c r="C118" s="22" t="s">
        <v>20</v>
      </c>
      <c r="D118" s="23">
        <v>1365486.77</v>
      </c>
      <c r="E118" s="92"/>
      <c r="F118" s="92"/>
      <c r="G118" s="23">
        <f t="shared" si="1"/>
        <v>0</v>
      </c>
    </row>
    <row r="119" spans="1:7" ht="31.5" x14ac:dyDescent="0.25">
      <c r="A119" s="3"/>
      <c r="B119" s="21" t="s">
        <v>21</v>
      </c>
      <c r="C119" s="22" t="s">
        <v>22</v>
      </c>
      <c r="D119" s="23">
        <v>0</v>
      </c>
      <c r="E119" s="92"/>
      <c r="F119" s="92"/>
      <c r="G119" s="23">
        <f t="shared" si="1"/>
        <v>0</v>
      </c>
    </row>
    <row r="120" spans="1:7" ht="31.5" x14ac:dyDescent="0.25">
      <c r="A120" s="3"/>
      <c r="B120" s="21" t="s">
        <v>23</v>
      </c>
      <c r="C120" s="22" t="s">
        <v>24</v>
      </c>
      <c r="D120" s="23">
        <v>0</v>
      </c>
      <c r="E120" s="92"/>
      <c r="F120" s="92"/>
      <c r="G120" s="23">
        <f t="shared" si="1"/>
        <v>0</v>
      </c>
    </row>
    <row r="121" spans="1:7" ht="47.25" x14ac:dyDescent="0.25">
      <c r="A121" s="3"/>
      <c r="B121" s="21" t="s">
        <v>25</v>
      </c>
      <c r="C121" s="22" t="s">
        <v>26</v>
      </c>
      <c r="D121" s="23">
        <v>12299</v>
      </c>
      <c r="E121" s="92"/>
      <c r="F121" s="92"/>
      <c r="G121" s="23">
        <f t="shared" si="1"/>
        <v>0</v>
      </c>
    </row>
    <row r="122" spans="1:7" ht="47.25" x14ac:dyDescent="0.25">
      <c r="A122" s="3"/>
      <c r="B122" s="21" t="s">
        <v>27</v>
      </c>
      <c r="C122" s="22" t="s">
        <v>28</v>
      </c>
      <c r="D122" s="23">
        <v>8772.2000000000007</v>
      </c>
      <c r="E122" s="92"/>
      <c r="F122" s="92"/>
      <c r="G122" s="23">
        <f t="shared" si="1"/>
        <v>0</v>
      </c>
    </row>
    <row r="123" spans="1:7" ht="31.5" x14ac:dyDescent="0.25">
      <c r="A123" s="3"/>
      <c r="B123" s="21" t="s">
        <v>29</v>
      </c>
      <c r="C123" s="22" t="s">
        <v>30</v>
      </c>
      <c r="D123" s="23">
        <v>0</v>
      </c>
      <c r="E123" s="92"/>
      <c r="F123" s="92"/>
      <c r="G123" s="23">
        <f t="shared" si="1"/>
        <v>0</v>
      </c>
    </row>
    <row r="124" spans="1:7" ht="32.25" customHeight="1" x14ac:dyDescent="0.25">
      <c r="A124" s="3"/>
      <c r="B124" s="21" t="s">
        <v>31</v>
      </c>
      <c r="C124" s="22" t="s">
        <v>32</v>
      </c>
      <c r="D124" s="23">
        <v>0</v>
      </c>
      <c r="E124" s="92"/>
      <c r="F124" s="92"/>
      <c r="G124" s="23">
        <f t="shared" si="1"/>
        <v>0</v>
      </c>
    </row>
    <row r="125" spans="1:7" ht="47.25" x14ac:dyDescent="0.25">
      <c r="A125" s="3"/>
      <c r="B125" s="21" t="s">
        <v>33</v>
      </c>
      <c r="C125" s="22" t="s">
        <v>34</v>
      </c>
      <c r="D125" s="23">
        <v>0</v>
      </c>
      <c r="E125" s="92"/>
      <c r="F125" s="92"/>
      <c r="G125" s="23">
        <f t="shared" si="1"/>
        <v>0</v>
      </c>
    </row>
    <row r="126" spans="1:7" ht="28.5" customHeight="1" x14ac:dyDescent="0.25">
      <c r="A126" s="3"/>
      <c r="B126" s="21" t="s">
        <v>36</v>
      </c>
      <c r="C126" s="22" t="s">
        <v>37</v>
      </c>
      <c r="D126" s="23">
        <v>324674.43</v>
      </c>
      <c r="E126" s="92"/>
      <c r="F126" s="92"/>
      <c r="G126" s="23">
        <f t="shared" si="1"/>
        <v>0</v>
      </c>
    </row>
    <row r="127" spans="1:7" ht="15.75" x14ac:dyDescent="0.25">
      <c r="A127" s="3"/>
      <c r="B127" s="25"/>
      <c r="C127" s="26" t="s">
        <v>38</v>
      </c>
      <c r="D127" s="27">
        <f>SUM(D117:D126)</f>
        <v>1847355.4</v>
      </c>
      <c r="E127" s="93">
        <f>SUM(E117:E126)</f>
        <v>0</v>
      </c>
      <c r="F127" s="93">
        <f>SUM(F117:F126)</f>
        <v>0</v>
      </c>
      <c r="G127" s="27">
        <f>SUM(G117:G126)</f>
        <v>0</v>
      </c>
    </row>
    <row r="128" spans="1:7" ht="15.75" x14ac:dyDescent="0.25">
      <c r="A128" s="3"/>
      <c r="B128" s="28"/>
      <c r="C128" s="111"/>
      <c r="D128" s="29"/>
      <c r="E128" s="29"/>
      <c r="F128" s="29"/>
      <c r="G128" s="29"/>
    </row>
    <row r="129" spans="1:7" ht="20.25" customHeight="1" x14ac:dyDescent="0.25">
      <c r="A129" s="3"/>
      <c r="B129" s="28"/>
      <c r="C129" s="96" t="s">
        <v>174</v>
      </c>
      <c r="D129" s="112"/>
      <c r="E129" s="112"/>
      <c r="F129" s="112"/>
      <c r="G129" s="113">
        <v>136123</v>
      </c>
    </row>
    <row r="130" spans="1:7" ht="24.75" customHeight="1" x14ac:dyDescent="0.25">
      <c r="A130" s="3"/>
      <c r="B130" s="28"/>
      <c r="C130" s="201" t="s">
        <v>50</v>
      </c>
      <c r="D130" s="201"/>
      <c r="E130" s="112"/>
      <c r="F130" s="112"/>
      <c r="G130" s="113">
        <v>1365486.77</v>
      </c>
    </row>
    <row r="131" spans="1:7" ht="48.75" customHeight="1" x14ac:dyDescent="0.25">
      <c r="A131" s="3"/>
      <c r="B131" s="28"/>
      <c r="C131" s="202" t="s">
        <v>211</v>
      </c>
      <c r="D131" s="202"/>
      <c r="E131" s="202"/>
      <c r="F131" s="202"/>
      <c r="G131" s="113"/>
    </row>
    <row r="132" spans="1:7" ht="65.25" customHeight="1" x14ac:dyDescent="0.25">
      <c r="A132" s="3"/>
      <c r="B132" s="28"/>
      <c r="C132" s="196" t="s">
        <v>212</v>
      </c>
      <c r="D132" s="196"/>
      <c r="E132" s="196"/>
      <c r="F132" s="196"/>
      <c r="G132" s="113"/>
    </row>
    <row r="133" spans="1:7" s="2" customFormat="1" ht="15.75" x14ac:dyDescent="0.25">
      <c r="A133" s="4"/>
      <c r="B133" s="28"/>
      <c r="C133" s="205" t="s">
        <v>213</v>
      </c>
      <c r="D133" s="205"/>
      <c r="E133" s="205"/>
      <c r="F133" s="205"/>
      <c r="G133" s="113"/>
    </row>
    <row r="134" spans="1:7" ht="24" customHeight="1" x14ac:dyDescent="0.25">
      <c r="A134" s="3"/>
      <c r="B134" s="28"/>
      <c r="C134" s="206" t="s">
        <v>214</v>
      </c>
      <c r="D134" s="206"/>
      <c r="E134" s="206"/>
      <c r="F134" s="206"/>
      <c r="G134" s="113">
        <f>G135</f>
        <v>12299</v>
      </c>
    </row>
    <row r="135" spans="1:7" ht="16.5" customHeight="1" x14ac:dyDescent="0.25">
      <c r="A135" s="3"/>
      <c r="B135" s="28"/>
      <c r="C135" s="114" t="s">
        <v>215</v>
      </c>
      <c r="D135" s="114"/>
      <c r="E135" s="114"/>
      <c r="F135" s="114"/>
      <c r="G135" s="115">
        <v>12299</v>
      </c>
    </row>
    <row r="136" spans="1:7" ht="24.75" customHeight="1" x14ac:dyDescent="0.25">
      <c r="A136" s="3"/>
      <c r="B136" s="28"/>
      <c r="C136" s="201" t="s">
        <v>86</v>
      </c>
      <c r="D136" s="201"/>
      <c r="E136" s="201"/>
      <c r="F136" s="201"/>
      <c r="G136" s="113">
        <f>G137</f>
        <v>8772.2000000000007</v>
      </c>
    </row>
    <row r="137" spans="1:7" ht="14.25" customHeight="1" x14ac:dyDescent="0.25">
      <c r="A137" s="3"/>
      <c r="B137" s="28"/>
      <c r="C137" s="205" t="s">
        <v>216</v>
      </c>
      <c r="D137" s="205"/>
      <c r="E137" s="205"/>
      <c r="F137" s="112"/>
      <c r="G137" s="115">
        <v>8772.2000000000007</v>
      </c>
    </row>
    <row r="138" spans="1:7" ht="14.25" customHeight="1" x14ac:dyDescent="0.25">
      <c r="A138" s="3"/>
      <c r="B138" s="28"/>
      <c r="C138" s="99" t="s">
        <v>134</v>
      </c>
      <c r="D138" s="114"/>
      <c r="E138" s="114"/>
      <c r="F138" s="112"/>
      <c r="G138" s="113">
        <f>G139</f>
        <v>4148</v>
      </c>
    </row>
    <row r="139" spans="1:7" ht="14.25" customHeight="1" x14ac:dyDescent="0.25">
      <c r="A139" s="3"/>
      <c r="B139" s="28"/>
      <c r="C139" s="114" t="s">
        <v>217</v>
      </c>
      <c r="D139" s="114"/>
      <c r="E139" s="114"/>
      <c r="F139" s="112"/>
      <c r="G139" s="115">
        <v>4148</v>
      </c>
    </row>
    <row r="140" spans="1:7" ht="24.75" customHeight="1" x14ac:dyDescent="0.25">
      <c r="A140" s="3"/>
      <c r="B140" s="28"/>
      <c r="C140" s="201" t="s">
        <v>97</v>
      </c>
      <c r="D140" s="201"/>
      <c r="E140" s="201"/>
      <c r="F140" s="201"/>
      <c r="G140" s="113">
        <v>0</v>
      </c>
    </row>
    <row r="141" spans="1:7" ht="15.75" x14ac:dyDescent="0.25">
      <c r="A141" s="3"/>
      <c r="B141" s="28"/>
      <c r="C141" s="201" t="s">
        <v>134</v>
      </c>
      <c r="D141" s="201"/>
      <c r="E141" s="112"/>
      <c r="F141" s="112"/>
      <c r="G141" s="113">
        <f>G142</f>
        <v>39326.79</v>
      </c>
    </row>
    <row r="142" spans="1:7" ht="15.75" x14ac:dyDescent="0.25">
      <c r="A142" s="3"/>
      <c r="B142" s="28"/>
      <c r="C142" s="114" t="s">
        <v>218</v>
      </c>
      <c r="D142" s="114"/>
      <c r="E142" s="112"/>
      <c r="F142" s="112"/>
      <c r="G142" s="115">
        <v>39326.79</v>
      </c>
    </row>
    <row r="143" spans="1:7" ht="19.5" customHeight="1" x14ac:dyDescent="0.25">
      <c r="A143" s="3"/>
      <c r="B143" s="28"/>
      <c r="C143" s="116" t="s">
        <v>202</v>
      </c>
      <c r="D143" s="112"/>
      <c r="E143" s="112"/>
      <c r="F143" s="112"/>
      <c r="G143" s="113">
        <v>324674.43</v>
      </c>
    </row>
    <row r="144" spans="1:7" ht="282.75" customHeight="1" x14ac:dyDescent="0.25">
      <c r="A144" s="3"/>
      <c r="B144" s="28"/>
      <c r="C144" s="207" t="s">
        <v>219</v>
      </c>
      <c r="D144" s="207"/>
      <c r="E144" s="207"/>
      <c r="F144" s="207"/>
      <c r="G144" s="115"/>
    </row>
    <row r="145" spans="1:7" ht="15.75" x14ac:dyDescent="0.25">
      <c r="A145" s="3"/>
      <c r="B145" s="28"/>
      <c r="C145" s="208" t="s">
        <v>220</v>
      </c>
      <c r="D145" s="208"/>
      <c r="E145" s="208"/>
      <c r="F145" s="208"/>
      <c r="G145" s="115"/>
    </row>
    <row r="146" spans="1:7" ht="33" customHeight="1" x14ac:dyDescent="0.25">
      <c r="A146" s="3"/>
      <c r="B146" s="28"/>
      <c r="C146" s="207" t="s">
        <v>221</v>
      </c>
      <c r="D146" s="207"/>
      <c r="E146" s="207"/>
      <c r="F146" s="207"/>
      <c r="G146" s="115"/>
    </row>
    <row r="147" spans="1:7" ht="19.5" customHeight="1" x14ac:dyDescent="0.25">
      <c r="A147" s="3"/>
      <c r="B147" s="28"/>
      <c r="C147" s="99" t="s">
        <v>118</v>
      </c>
      <c r="D147" s="118"/>
      <c r="E147" s="118"/>
      <c r="F147" s="118"/>
      <c r="G147" s="113"/>
    </row>
    <row r="148" spans="1:7" ht="15.75" x14ac:dyDescent="0.25">
      <c r="A148" s="3"/>
      <c r="B148" s="28"/>
      <c r="C148" s="116" t="s">
        <v>119</v>
      </c>
      <c r="D148" s="112"/>
      <c r="E148" s="112"/>
      <c r="F148" s="112"/>
      <c r="G148" s="113">
        <f>SUM(G149:G162)</f>
        <v>40545.810000000005</v>
      </c>
    </row>
    <row r="149" spans="1:7" ht="15.75" x14ac:dyDescent="0.25">
      <c r="A149" s="3"/>
      <c r="B149" s="28"/>
      <c r="C149" s="119" t="s">
        <v>222</v>
      </c>
      <c r="D149" s="112"/>
      <c r="E149" s="112"/>
      <c r="F149" s="112"/>
      <c r="G149" s="115">
        <v>6785.57</v>
      </c>
    </row>
    <row r="150" spans="1:7" ht="15.75" x14ac:dyDescent="0.25">
      <c r="A150" s="3"/>
      <c r="B150" s="28"/>
      <c r="C150" s="119" t="s">
        <v>223</v>
      </c>
      <c r="D150" s="112"/>
      <c r="E150" s="112"/>
      <c r="F150" s="112"/>
      <c r="G150" s="115">
        <v>255.75</v>
      </c>
    </row>
    <row r="151" spans="1:7" ht="15.75" x14ac:dyDescent="0.25">
      <c r="A151" s="3"/>
      <c r="B151" s="28"/>
      <c r="C151" s="119" t="s">
        <v>224</v>
      </c>
      <c r="D151" s="112"/>
      <c r="E151" s="112"/>
      <c r="F151" s="112"/>
      <c r="G151" s="115">
        <v>700</v>
      </c>
    </row>
    <row r="152" spans="1:7" ht="15.75" x14ac:dyDescent="0.25">
      <c r="A152" s="3"/>
      <c r="B152" s="28"/>
      <c r="C152" s="119" t="s">
        <v>225</v>
      </c>
      <c r="D152" s="112"/>
      <c r="E152" s="112"/>
      <c r="F152" s="112"/>
      <c r="G152" s="115">
        <v>2999</v>
      </c>
    </row>
    <row r="153" spans="1:7" ht="15.75" x14ac:dyDescent="0.25">
      <c r="A153" s="3"/>
      <c r="B153" s="28"/>
      <c r="C153" s="119" t="s">
        <v>226</v>
      </c>
      <c r="D153" s="112"/>
      <c r="E153" s="112"/>
      <c r="F153" s="112"/>
      <c r="G153" s="115">
        <v>8624</v>
      </c>
    </row>
    <row r="154" spans="1:7" ht="15.75" x14ac:dyDescent="0.25">
      <c r="A154" s="3"/>
      <c r="B154" s="28"/>
      <c r="C154" s="119" t="s">
        <v>227</v>
      </c>
      <c r="D154" s="112"/>
      <c r="E154" s="112"/>
      <c r="F154" s="112"/>
      <c r="G154" s="115">
        <v>9898.43</v>
      </c>
    </row>
    <row r="155" spans="1:7" ht="15.75" x14ac:dyDescent="0.25">
      <c r="A155" s="3"/>
      <c r="B155" s="28"/>
      <c r="C155" s="119" t="s">
        <v>228</v>
      </c>
      <c r="D155" s="112"/>
      <c r="E155" s="112"/>
      <c r="F155" s="112"/>
      <c r="G155" s="115">
        <v>1767.91</v>
      </c>
    </row>
    <row r="156" spans="1:7" ht="15.75" x14ac:dyDescent="0.25">
      <c r="A156" s="3"/>
      <c r="B156" s="28"/>
      <c r="C156" s="119" t="s">
        <v>229</v>
      </c>
      <c r="D156" s="112"/>
      <c r="E156" s="112"/>
      <c r="F156" s="112"/>
      <c r="G156" s="115">
        <v>449</v>
      </c>
    </row>
    <row r="157" spans="1:7" ht="15.75" x14ac:dyDescent="0.25">
      <c r="A157" s="3"/>
      <c r="B157" s="28"/>
      <c r="C157" s="119" t="s">
        <v>230</v>
      </c>
      <c r="D157" s="112"/>
      <c r="E157" s="112"/>
      <c r="F157" s="112"/>
      <c r="G157" s="120">
        <v>529</v>
      </c>
    </row>
    <row r="158" spans="1:7" ht="31.5" customHeight="1" x14ac:dyDescent="0.25">
      <c r="A158" s="3"/>
      <c r="B158" s="28"/>
      <c r="C158" s="207" t="s">
        <v>231</v>
      </c>
      <c r="D158" s="207"/>
      <c r="E158" s="207"/>
      <c r="F158" s="112"/>
      <c r="G158" s="120">
        <v>2069</v>
      </c>
    </row>
    <row r="159" spans="1:7" ht="15.75" x14ac:dyDescent="0.25">
      <c r="A159" s="3"/>
      <c r="B159" s="28"/>
      <c r="C159" s="119" t="s">
        <v>232</v>
      </c>
      <c r="D159" s="112"/>
      <c r="E159" s="112"/>
      <c r="F159" s="112"/>
      <c r="G159" s="115">
        <v>900</v>
      </c>
    </row>
    <row r="160" spans="1:7" ht="15.75" x14ac:dyDescent="0.25">
      <c r="A160" s="3"/>
      <c r="B160" s="28"/>
      <c r="C160" s="119" t="s">
        <v>233</v>
      </c>
      <c r="D160" s="112"/>
      <c r="E160" s="112"/>
      <c r="F160" s="112"/>
      <c r="G160" s="115">
        <v>120</v>
      </c>
    </row>
    <row r="161" spans="1:7" ht="15.75" x14ac:dyDescent="0.25">
      <c r="A161" s="3"/>
      <c r="B161" s="28"/>
      <c r="C161" s="119" t="s">
        <v>234</v>
      </c>
      <c r="D161" s="112"/>
      <c r="E161" s="112"/>
      <c r="F161" s="112"/>
      <c r="G161" s="115">
        <v>1787.08</v>
      </c>
    </row>
    <row r="162" spans="1:7" ht="15.75" x14ac:dyDescent="0.25">
      <c r="A162" s="3"/>
      <c r="B162" s="28"/>
      <c r="C162" s="119" t="s">
        <v>235</v>
      </c>
      <c r="D162" s="112"/>
      <c r="E162" s="112"/>
      <c r="F162" s="112"/>
      <c r="G162" s="115">
        <v>3661.07</v>
      </c>
    </row>
    <row r="163" spans="1:7" ht="15.75" x14ac:dyDescent="0.25">
      <c r="A163" s="3"/>
      <c r="B163" s="28"/>
      <c r="C163" s="116" t="s">
        <v>134</v>
      </c>
      <c r="D163" s="112"/>
      <c r="E163" s="112"/>
      <c r="F163" s="112"/>
      <c r="G163" s="113">
        <f>G164</f>
        <v>24771.18</v>
      </c>
    </row>
    <row r="164" spans="1:7" ht="15.75" x14ac:dyDescent="0.25">
      <c r="A164" s="3"/>
      <c r="B164" s="28"/>
      <c r="C164" s="119" t="s">
        <v>236</v>
      </c>
      <c r="D164" s="112"/>
      <c r="E164" s="112"/>
      <c r="F164" s="112"/>
      <c r="G164" s="115">
        <v>24771.18</v>
      </c>
    </row>
    <row r="165" spans="1:7" ht="15.75" x14ac:dyDescent="0.25">
      <c r="A165" s="3"/>
      <c r="B165" s="28"/>
      <c r="C165" s="28"/>
      <c r="D165" s="112"/>
      <c r="E165" s="112"/>
      <c r="F165" s="112"/>
      <c r="G165" s="115"/>
    </row>
    <row r="166" spans="1:7" ht="31.5" customHeight="1" x14ac:dyDescent="0.25">
      <c r="A166" s="3"/>
      <c r="B166" s="64" t="s">
        <v>137</v>
      </c>
      <c r="C166" s="204" t="s">
        <v>138</v>
      </c>
      <c r="D166" s="204"/>
      <c r="E166" s="204"/>
      <c r="F166" s="204"/>
      <c r="G166" s="204"/>
    </row>
    <row r="167" spans="1:7" ht="15.75" x14ac:dyDescent="0.25">
      <c r="A167" s="3"/>
      <c r="B167" s="64"/>
      <c r="C167" s="59" t="s">
        <v>139</v>
      </c>
      <c r="D167" s="101"/>
      <c r="E167" s="101"/>
      <c r="F167" s="101"/>
      <c r="G167" s="101"/>
    </row>
    <row r="168" spans="1:7" ht="15.75" x14ac:dyDescent="0.25">
      <c r="A168" s="3"/>
      <c r="B168" s="64"/>
      <c r="C168" s="65"/>
      <c r="D168" s="101"/>
      <c r="E168" s="101"/>
      <c r="F168" s="101"/>
      <c r="G168" s="101"/>
    </row>
    <row r="169" spans="1:7" ht="33" customHeight="1" x14ac:dyDescent="0.25">
      <c r="A169" s="3"/>
      <c r="B169" s="9" t="s">
        <v>140</v>
      </c>
      <c r="C169" s="204" t="s">
        <v>141</v>
      </c>
      <c r="D169" s="204"/>
      <c r="E169" s="204"/>
      <c r="F169" s="204"/>
      <c r="G169" s="204"/>
    </row>
    <row r="170" spans="1:7" ht="15.75" x14ac:dyDescent="0.25">
      <c r="A170" s="3"/>
      <c r="B170" s="4"/>
      <c r="C170" s="4" t="s">
        <v>142</v>
      </c>
      <c r="D170" s="3"/>
      <c r="E170" s="3"/>
      <c r="F170" s="3"/>
      <c r="G170" s="3"/>
    </row>
    <row r="171" spans="1:7" ht="54" customHeight="1" x14ac:dyDescent="0.25">
      <c r="A171" s="3"/>
      <c r="B171" s="66" t="s">
        <v>143</v>
      </c>
      <c r="C171" s="66" t="s">
        <v>144</v>
      </c>
      <c r="D171" s="66" t="s">
        <v>145</v>
      </c>
      <c r="E171" s="102" t="s">
        <v>146</v>
      </c>
      <c r="F171" s="66" t="s">
        <v>147</v>
      </c>
      <c r="G171" s="3"/>
    </row>
    <row r="172" spans="1:7" ht="15.75" x14ac:dyDescent="0.25">
      <c r="A172" s="3"/>
      <c r="B172" s="67" t="s">
        <v>17</v>
      </c>
      <c r="C172" s="67" t="s">
        <v>19</v>
      </c>
      <c r="D172" s="67" t="s">
        <v>21</v>
      </c>
      <c r="E172" s="103" t="s">
        <v>23</v>
      </c>
      <c r="F172" s="67" t="s">
        <v>25</v>
      </c>
      <c r="G172" s="3"/>
    </row>
    <row r="173" spans="1:7" ht="15.75" x14ac:dyDescent="0.25">
      <c r="A173" s="3"/>
      <c r="B173" s="69" t="s">
        <v>1</v>
      </c>
      <c r="C173" s="70" t="s">
        <v>148</v>
      </c>
      <c r="D173" s="71">
        <f>D175+D176</f>
        <v>1044553.18</v>
      </c>
      <c r="E173" s="104">
        <f>E175+E176</f>
        <v>0</v>
      </c>
      <c r="F173" s="71">
        <f>F175+F176</f>
        <v>-1044553.18</v>
      </c>
      <c r="G173" s="3"/>
    </row>
    <row r="174" spans="1:7" ht="15.75" x14ac:dyDescent="0.25">
      <c r="A174" s="3"/>
      <c r="B174" s="74"/>
      <c r="C174" s="70" t="s">
        <v>149</v>
      </c>
      <c r="D174" s="70"/>
      <c r="E174" s="105"/>
      <c r="F174" s="70"/>
      <c r="G174" s="3"/>
    </row>
    <row r="175" spans="1:7" ht="15.75" x14ac:dyDescent="0.25">
      <c r="A175" s="3"/>
      <c r="B175" s="74"/>
      <c r="C175" s="70" t="s">
        <v>150</v>
      </c>
      <c r="D175" s="71">
        <v>1044553.18</v>
      </c>
      <c r="E175" s="104"/>
      <c r="F175" s="71">
        <f>E175-D175</f>
        <v>-1044553.18</v>
      </c>
      <c r="G175" s="3"/>
    </row>
    <row r="176" spans="1:7" ht="15.75" x14ac:dyDescent="0.25">
      <c r="A176" s="3"/>
      <c r="B176" s="75"/>
      <c r="C176" s="70" t="s">
        <v>151</v>
      </c>
      <c r="D176" s="71">
        <v>0</v>
      </c>
      <c r="E176" s="104"/>
      <c r="F176" s="71">
        <f>E176-D176</f>
        <v>0</v>
      </c>
      <c r="G176" s="3"/>
    </row>
    <row r="177" spans="1:9" ht="15.75" x14ac:dyDescent="0.25">
      <c r="A177" s="3"/>
      <c r="B177" s="70" t="s">
        <v>137</v>
      </c>
      <c r="C177" s="70" t="s">
        <v>152</v>
      </c>
      <c r="D177" s="71">
        <v>1526.19</v>
      </c>
      <c r="E177" s="104"/>
      <c r="F177" s="71">
        <f>E177-D177</f>
        <v>-1526.19</v>
      </c>
      <c r="G177" s="3"/>
    </row>
    <row r="178" spans="1:9" ht="15.75" x14ac:dyDescent="0.25">
      <c r="A178" s="3"/>
      <c r="B178" s="76"/>
      <c r="C178" s="76" t="s">
        <v>153</v>
      </c>
      <c r="D178" s="77">
        <f>D173+D177</f>
        <v>1046079.37</v>
      </c>
      <c r="E178" s="106">
        <f>E173+E177</f>
        <v>0</v>
      </c>
      <c r="F178" s="77">
        <f>F173+F177</f>
        <v>-1046079.37</v>
      </c>
      <c r="G178" s="3"/>
    </row>
    <row r="179" spans="1:9" ht="15.75" x14ac:dyDescent="0.25">
      <c r="A179" s="3"/>
      <c r="B179" s="121"/>
      <c r="C179" s="121"/>
      <c r="D179" s="122"/>
      <c r="E179" s="107"/>
      <c r="F179" s="107"/>
      <c r="G179" s="3"/>
    </row>
    <row r="180" spans="1:9" ht="15.75" x14ac:dyDescent="0.25">
      <c r="A180" s="3"/>
      <c r="B180" s="121"/>
      <c r="C180" s="31" t="s">
        <v>207</v>
      </c>
      <c r="D180" s="122"/>
      <c r="E180" s="122"/>
      <c r="F180" s="122"/>
      <c r="G180" s="4"/>
    </row>
    <row r="181" spans="1:9" ht="15.75" x14ac:dyDescent="0.25">
      <c r="A181" s="3"/>
      <c r="B181" s="121"/>
      <c r="C181" s="94" t="s">
        <v>119</v>
      </c>
      <c r="D181" s="107"/>
      <c r="E181" s="107"/>
      <c r="F181" s="107"/>
      <c r="G181" s="56">
        <v>0</v>
      </c>
    </row>
    <row r="182" spans="1:9" ht="15.75" x14ac:dyDescent="0.25">
      <c r="A182" s="3"/>
      <c r="B182" s="121"/>
      <c r="C182" s="94" t="s">
        <v>134</v>
      </c>
      <c r="D182" s="107"/>
      <c r="E182" s="107"/>
      <c r="F182" s="107"/>
      <c r="G182" s="56">
        <f>SUM(G183:G185)</f>
        <v>77153.66</v>
      </c>
    </row>
    <row r="183" spans="1:9" ht="15.75" x14ac:dyDescent="0.25">
      <c r="A183" s="3"/>
      <c r="B183" s="121"/>
      <c r="C183" s="3" t="s">
        <v>237</v>
      </c>
      <c r="D183" s="107"/>
      <c r="E183" s="107"/>
      <c r="F183" s="107"/>
      <c r="G183" s="45">
        <v>39326.79</v>
      </c>
    </row>
    <row r="184" spans="1:9" ht="15.75" x14ac:dyDescent="0.25">
      <c r="A184" s="3"/>
      <c r="B184" s="121"/>
      <c r="C184" s="3" t="s">
        <v>238</v>
      </c>
      <c r="D184" s="107"/>
      <c r="E184" s="107"/>
      <c r="F184" s="107"/>
      <c r="G184" s="45">
        <v>4148</v>
      </c>
    </row>
    <row r="185" spans="1:9" ht="15.75" x14ac:dyDescent="0.25">
      <c r="A185" s="3"/>
      <c r="B185" s="121"/>
      <c r="C185" s="3" t="s">
        <v>239</v>
      </c>
      <c r="D185" s="107"/>
      <c r="E185" s="107"/>
      <c r="F185" s="107"/>
      <c r="G185" s="45">
        <v>33678.870000000003</v>
      </c>
      <c r="I185" s="49"/>
    </row>
    <row r="186" spans="1:9" ht="15.75" x14ac:dyDescent="0.25">
      <c r="A186" s="3"/>
      <c r="B186" s="4"/>
      <c r="C186" s="4"/>
      <c r="D186" s="3"/>
      <c r="E186" s="3"/>
      <c r="F186" s="3"/>
      <c r="G186" s="3"/>
    </row>
    <row r="187" spans="1:9" ht="15.75" customHeight="1" x14ac:dyDescent="0.25">
      <c r="A187" s="3"/>
      <c r="B187" s="31" t="s">
        <v>158</v>
      </c>
      <c r="C187" s="194" t="s">
        <v>240</v>
      </c>
      <c r="D187" s="194"/>
      <c r="E187" s="194"/>
      <c r="F187" s="194"/>
      <c r="G187" s="194"/>
    </row>
    <row r="188" spans="1:9" ht="15" customHeight="1" x14ac:dyDescent="0.25">
      <c r="A188" s="3"/>
      <c r="B188" s="4"/>
      <c r="C188" s="194"/>
      <c r="D188" s="194"/>
      <c r="E188" s="194"/>
      <c r="F188" s="194"/>
      <c r="G188" s="194"/>
    </row>
    <row r="189" spans="1:9" ht="15.75" x14ac:dyDescent="0.25">
      <c r="A189" s="3"/>
      <c r="B189" s="4"/>
      <c r="C189" s="4"/>
      <c r="D189" s="4"/>
      <c r="E189" s="4"/>
      <c r="F189" s="4"/>
      <c r="G189" s="4"/>
    </row>
    <row r="190" spans="1:9" ht="31.5" x14ac:dyDescent="0.25">
      <c r="A190" s="3"/>
      <c r="B190" s="76" t="s">
        <v>143</v>
      </c>
      <c r="C190" s="20" t="s">
        <v>144</v>
      </c>
      <c r="D190" s="20" t="s">
        <v>160</v>
      </c>
      <c r="E190" s="91" t="s">
        <v>161</v>
      </c>
      <c r="F190" s="4"/>
      <c r="G190" s="4"/>
    </row>
    <row r="191" spans="1:9" ht="31.5" x14ac:dyDescent="0.25">
      <c r="A191" s="3"/>
      <c r="B191" s="70" t="s">
        <v>17</v>
      </c>
      <c r="C191" s="81" t="s">
        <v>162</v>
      </c>
      <c r="D191" s="83">
        <v>0</v>
      </c>
      <c r="E191" s="108"/>
      <c r="F191" s="4"/>
      <c r="G191" s="4"/>
    </row>
    <row r="192" spans="1:9" ht="15.75" x14ac:dyDescent="0.25">
      <c r="A192" s="3"/>
      <c r="B192" s="70" t="s">
        <v>19</v>
      </c>
      <c r="C192" s="81" t="s">
        <v>163</v>
      </c>
      <c r="D192" s="83">
        <v>0</v>
      </c>
      <c r="E192" s="109"/>
      <c r="F192" s="4"/>
      <c r="G192" s="4"/>
    </row>
    <row r="193" spans="1:7" ht="15.75" x14ac:dyDescent="0.25">
      <c r="A193" s="3"/>
      <c r="B193" s="70" t="s">
        <v>21</v>
      </c>
      <c r="C193" s="81" t="s">
        <v>164</v>
      </c>
      <c r="D193" s="83">
        <v>0</v>
      </c>
      <c r="E193" s="109"/>
      <c r="F193" s="4"/>
      <c r="G193" s="4"/>
    </row>
    <row r="194" spans="1:7" ht="15.75" x14ac:dyDescent="0.25">
      <c r="A194" s="3"/>
      <c r="B194" s="70"/>
      <c r="C194" s="84" t="s">
        <v>38</v>
      </c>
      <c r="D194" s="85">
        <f>D191+D192+D193</f>
        <v>0</v>
      </c>
      <c r="E194" s="110">
        <f>E191+E192+E193</f>
        <v>0</v>
      </c>
      <c r="F194" s="4"/>
      <c r="G194" s="4"/>
    </row>
    <row r="195" spans="1:7" ht="15.75" x14ac:dyDescent="0.25">
      <c r="A195" s="3"/>
      <c r="B195" s="86"/>
      <c r="C195" s="87"/>
      <c r="D195" s="123"/>
      <c r="E195" s="123"/>
      <c r="F195" s="3"/>
      <c r="G195" s="3"/>
    </row>
    <row r="196" spans="1:7" ht="15.75" x14ac:dyDescent="0.25">
      <c r="A196" s="3"/>
      <c r="B196" s="31" t="s">
        <v>170</v>
      </c>
      <c r="C196" s="31" t="s">
        <v>171</v>
      </c>
      <c r="D196" s="94"/>
      <c r="E196" s="94"/>
      <c r="F196" s="94"/>
      <c r="G196" s="3"/>
    </row>
    <row r="197" spans="1:7" ht="15.75" x14ac:dyDescent="0.25">
      <c r="A197" s="3"/>
      <c r="B197" s="4"/>
      <c r="C197" s="4" t="s">
        <v>139</v>
      </c>
      <c r="D197" s="3"/>
      <c r="E197" s="3"/>
      <c r="F197" s="3"/>
      <c r="G197" s="3"/>
    </row>
    <row r="198" spans="1:7" ht="15.75" x14ac:dyDescent="0.25">
      <c r="A198" s="3"/>
      <c r="B198" s="4"/>
      <c r="C198" s="4"/>
      <c r="D198" s="3"/>
      <c r="E198" s="3"/>
      <c r="F198" s="3"/>
      <c r="G198" s="3"/>
    </row>
    <row r="199" spans="1:7" ht="27" customHeight="1" x14ac:dyDescent="0.25">
      <c r="A199" s="3"/>
      <c r="B199" s="4"/>
      <c r="C199" s="7" t="s">
        <v>241</v>
      </c>
      <c r="D199" s="8"/>
      <c r="E199" s="3"/>
      <c r="F199" s="3"/>
      <c r="G199" s="3"/>
    </row>
    <row r="200" spans="1:7" ht="15.75" x14ac:dyDescent="0.25">
      <c r="A200" s="3"/>
      <c r="B200" s="4"/>
      <c r="C200" s="4"/>
      <c r="D200" s="3"/>
      <c r="E200" s="3"/>
      <c r="F200" s="3"/>
      <c r="G200" s="3"/>
    </row>
    <row r="201" spans="1:7" ht="15.75" customHeight="1" x14ac:dyDescent="0.25">
      <c r="A201" s="3"/>
      <c r="B201" s="9" t="s">
        <v>1</v>
      </c>
      <c r="C201" s="194" t="s">
        <v>2</v>
      </c>
      <c r="D201" s="194"/>
      <c r="E201" s="194"/>
      <c r="F201" s="194"/>
      <c r="G201" s="194"/>
    </row>
    <row r="202" spans="1:7" ht="18.75" x14ac:dyDescent="0.25">
      <c r="A202" s="3"/>
      <c r="B202" s="4"/>
      <c r="C202" s="12" t="s">
        <v>4</v>
      </c>
      <c r="D202" s="13"/>
      <c r="E202" s="3"/>
      <c r="F202" s="90">
        <v>718.5</v>
      </c>
      <c r="G202" s="15" t="s">
        <v>5</v>
      </c>
    </row>
    <row r="203" spans="1:7" ht="18.75" x14ac:dyDescent="0.25">
      <c r="A203" s="3"/>
      <c r="B203" s="4"/>
      <c r="C203" s="12" t="s">
        <v>6</v>
      </c>
      <c r="D203" s="3"/>
      <c r="E203" s="3"/>
      <c r="F203" s="90">
        <v>3286</v>
      </c>
      <c r="G203" s="15" t="s">
        <v>7</v>
      </c>
    </row>
    <row r="204" spans="1:7" ht="18.75" x14ac:dyDescent="0.25">
      <c r="A204" s="3"/>
      <c r="B204" s="4"/>
      <c r="C204" s="12" t="s">
        <v>8</v>
      </c>
      <c r="D204" s="3"/>
      <c r="E204" s="3"/>
      <c r="F204" s="90">
        <v>3976</v>
      </c>
      <c r="G204" s="15" t="s">
        <v>5</v>
      </c>
    </row>
    <row r="205" spans="1:7" ht="35.25" customHeight="1" x14ac:dyDescent="0.25">
      <c r="A205" s="3"/>
      <c r="B205" s="4"/>
      <c r="C205" s="195" t="s">
        <v>10</v>
      </c>
      <c r="D205" s="195"/>
      <c r="E205" s="195"/>
      <c r="F205" s="195"/>
      <c r="G205" s="195"/>
    </row>
    <row r="206" spans="1:7" ht="15.75" x14ac:dyDescent="0.25">
      <c r="A206" s="3"/>
      <c r="B206" s="4"/>
      <c r="C206" s="4"/>
      <c r="D206" s="3"/>
      <c r="E206" s="3"/>
      <c r="F206" s="3"/>
      <c r="G206" s="3"/>
    </row>
    <row r="207" spans="1:7" ht="46.5" customHeight="1" x14ac:dyDescent="0.25">
      <c r="A207" s="3"/>
      <c r="B207" s="18" t="s">
        <v>11</v>
      </c>
      <c r="C207" s="19" t="s">
        <v>12</v>
      </c>
      <c r="D207" s="20" t="s">
        <v>13</v>
      </c>
      <c r="E207" s="91" t="s">
        <v>14</v>
      </c>
      <c r="F207" s="91" t="s">
        <v>15</v>
      </c>
      <c r="G207" s="20" t="s">
        <v>16</v>
      </c>
    </row>
    <row r="208" spans="1:7" ht="22.5" customHeight="1" x14ac:dyDescent="0.25">
      <c r="A208" s="3"/>
      <c r="B208" s="21" t="s">
        <v>17</v>
      </c>
      <c r="C208" s="22" t="s">
        <v>18</v>
      </c>
      <c r="D208" s="23">
        <v>112520.8</v>
      </c>
      <c r="E208" s="92"/>
      <c r="F208" s="92"/>
      <c r="G208" s="23">
        <f t="shared" ref="G208:G217" si="2">E208-F208</f>
        <v>0</v>
      </c>
    </row>
    <row r="209" spans="1:7" ht="30.75" customHeight="1" x14ac:dyDescent="0.25">
      <c r="A209" s="3"/>
      <c r="B209" s="21" t="s">
        <v>19</v>
      </c>
      <c r="C209" s="22" t="s">
        <v>20</v>
      </c>
      <c r="D209" s="23">
        <v>899341.03</v>
      </c>
      <c r="E209" s="92"/>
      <c r="F209" s="92"/>
      <c r="G209" s="23">
        <f t="shared" si="2"/>
        <v>0</v>
      </c>
    </row>
    <row r="210" spans="1:7" ht="31.5" x14ac:dyDescent="0.25">
      <c r="A210" s="3"/>
      <c r="B210" s="21" t="s">
        <v>21</v>
      </c>
      <c r="C210" s="22" t="s">
        <v>22</v>
      </c>
      <c r="D210" s="23">
        <v>12846</v>
      </c>
      <c r="E210" s="92"/>
      <c r="F210" s="92"/>
      <c r="G210" s="23">
        <f t="shared" si="2"/>
        <v>0</v>
      </c>
    </row>
    <row r="211" spans="1:7" ht="31.5" x14ac:dyDescent="0.25">
      <c r="A211" s="3"/>
      <c r="B211" s="21" t="s">
        <v>23</v>
      </c>
      <c r="C211" s="22" t="s">
        <v>24</v>
      </c>
      <c r="D211" s="23">
        <v>0</v>
      </c>
      <c r="E211" s="92"/>
      <c r="F211" s="92"/>
      <c r="G211" s="23">
        <f t="shared" si="2"/>
        <v>0</v>
      </c>
    </row>
    <row r="212" spans="1:7" ht="47.25" x14ac:dyDescent="0.25">
      <c r="A212" s="3"/>
      <c r="B212" s="21" t="s">
        <v>25</v>
      </c>
      <c r="C212" s="22" t="s">
        <v>26</v>
      </c>
      <c r="D212" s="23">
        <v>24858</v>
      </c>
      <c r="E212" s="92"/>
      <c r="F212" s="92"/>
      <c r="G212" s="23">
        <f t="shared" si="2"/>
        <v>0</v>
      </c>
    </row>
    <row r="213" spans="1:7" ht="47.25" x14ac:dyDescent="0.25">
      <c r="A213" s="3"/>
      <c r="B213" s="21" t="s">
        <v>27</v>
      </c>
      <c r="C213" s="22" t="s">
        <v>28</v>
      </c>
      <c r="D213" s="23">
        <v>59056.01</v>
      </c>
      <c r="E213" s="92"/>
      <c r="F213" s="92"/>
      <c r="G213" s="23">
        <f t="shared" si="2"/>
        <v>0</v>
      </c>
    </row>
    <row r="214" spans="1:7" ht="31.5" x14ac:dyDescent="0.25">
      <c r="A214" s="3"/>
      <c r="B214" s="21" t="s">
        <v>29</v>
      </c>
      <c r="C214" s="22" t="s">
        <v>30</v>
      </c>
      <c r="D214" s="23">
        <v>5067.7</v>
      </c>
      <c r="E214" s="92"/>
      <c r="F214" s="92"/>
      <c r="G214" s="23">
        <f t="shared" si="2"/>
        <v>0</v>
      </c>
    </row>
    <row r="215" spans="1:7" ht="30.75" customHeight="1" x14ac:dyDescent="0.25">
      <c r="A215" s="3"/>
      <c r="B215" s="21" t="s">
        <v>31</v>
      </c>
      <c r="C215" s="22" t="s">
        <v>32</v>
      </c>
      <c r="D215" s="23">
        <v>0</v>
      </c>
      <c r="E215" s="92"/>
      <c r="F215" s="92"/>
      <c r="G215" s="23">
        <f t="shared" si="2"/>
        <v>0</v>
      </c>
    </row>
    <row r="216" spans="1:7" ht="47.25" x14ac:dyDescent="0.25">
      <c r="A216" s="3"/>
      <c r="B216" s="21" t="s">
        <v>33</v>
      </c>
      <c r="C216" s="22" t="s">
        <v>34</v>
      </c>
      <c r="D216" s="23">
        <v>19372.87</v>
      </c>
      <c r="E216" s="92"/>
      <c r="F216" s="92"/>
      <c r="G216" s="23">
        <f t="shared" si="2"/>
        <v>0</v>
      </c>
    </row>
    <row r="217" spans="1:7" ht="24" customHeight="1" x14ac:dyDescent="0.25">
      <c r="A217" s="3"/>
      <c r="B217" s="21" t="s">
        <v>36</v>
      </c>
      <c r="C217" s="22" t="s">
        <v>37</v>
      </c>
      <c r="D217" s="23">
        <v>264350.65000000002</v>
      </c>
      <c r="E217" s="92"/>
      <c r="F217" s="92"/>
      <c r="G217" s="23">
        <f t="shared" si="2"/>
        <v>0</v>
      </c>
    </row>
    <row r="218" spans="1:7" ht="15.75" x14ac:dyDescent="0.25">
      <c r="A218" s="3"/>
      <c r="B218" s="25"/>
      <c r="C218" s="26" t="s">
        <v>38</v>
      </c>
      <c r="D218" s="27">
        <f>SUM(D208:D217)</f>
        <v>1397413.06</v>
      </c>
      <c r="E218" s="93">
        <f>SUM(E208:E217)</f>
        <v>0</v>
      </c>
      <c r="F218" s="93">
        <f>SUM(F208:F217)</f>
        <v>0</v>
      </c>
      <c r="G218" s="27">
        <f>SUM(G208:G217)</f>
        <v>0</v>
      </c>
    </row>
    <row r="219" spans="1:7" ht="15.75" x14ac:dyDescent="0.25">
      <c r="A219" s="3"/>
      <c r="B219" s="28"/>
      <c r="C219" s="111"/>
      <c r="D219" s="29"/>
      <c r="E219" s="112"/>
      <c r="F219" s="112"/>
      <c r="G219" s="112"/>
    </row>
    <row r="220" spans="1:7" ht="15.75" x14ac:dyDescent="0.25">
      <c r="A220" s="3"/>
      <c r="B220" s="28"/>
      <c r="C220" s="98" t="s">
        <v>174</v>
      </c>
      <c r="D220" s="112"/>
      <c r="E220" s="112"/>
      <c r="F220" s="112"/>
      <c r="G220" s="124">
        <v>112520.8</v>
      </c>
    </row>
    <row r="221" spans="1:7" ht="23.25" customHeight="1" x14ac:dyDescent="0.25">
      <c r="A221" s="3"/>
      <c r="B221" s="28"/>
      <c r="C221" s="202" t="s">
        <v>242</v>
      </c>
      <c r="D221" s="202"/>
      <c r="E221" s="202"/>
      <c r="F221" s="202"/>
      <c r="G221" s="125"/>
    </row>
    <row r="222" spans="1:7" ht="15.75" x14ac:dyDescent="0.25">
      <c r="A222" s="3"/>
      <c r="B222" s="28"/>
      <c r="C222" s="209" t="s">
        <v>243</v>
      </c>
      <c r="D222" s="209"/>
      <c r="E222" s="112"/>
      <c r="F222" s="112"/>
      <c r="G222" s="112"/>
    </row>
    <row r="223" spans="1:7" ht="21.75" customHeight="1" x14ac:dyDescent="0.25">
      <c r="A223" s="3"/>
      <c r="B223" s="28"/>
      <c r="C223" s="94" t="s">
        <v>50</v>
      </c>
      <c r="D223" s="127"/>
      <c r="E223" s="112"/>
      <c r="F223" s="112"/>
      <c r="G223" s="128">
        <v>899341.03</v>
      </c>
    </row>
    <row r="224" spans="1:7" ht="24.75" customHeight="1" x14ac:dyDescent="0.25">
      <c r="A224" s="3"/>
      <c r="B224" s="28"/>
      <c r="C224" s="13" t="s">
        <v>244</v>
      </c>
      <c r="D224" s="129"/>
      <c r="E224" s="112"/>
      <c r="F224" s="112"/>
      <c r="G224" s="112"/>
    </row>
    <row r="225" spans="1:7" ht="15.75" x14ac:dyDescent="0.25">
      <c r="A225" s="3"/>
      <c r="B225" s="28"/>
      <c r="C225" s="114" t="s">
        <v>245</v>
      </c>
      <c r="D225" s="129"/>
      <c r="E225" s="112"/>
      <c r="F225" s="112"/>
      <c r="G225" s="112"/>
    </row>
    <row r="226" spans="1:7" ht="15.75" x14ac:dyDescent="0.25">
      <c r="A226" s="3"/>
      <c r="B226" s="28"/>
      <c r="C226" s="13" t="s">
        <v>246</v>
      </c>
      <c r="D226" s="129"/>
      <c r="E226" s="112"/>
      <c r="F226" s="112"/>
      <c r="G226" s="112"/>
    </row>
    <row r="227" spans="1:7" ht="15.75" x14ac:dyDescent="0.25">
      <c r="A227" s="3"/>
      <c r="B227" s="28"/>
      <c r="C227" s="13" t="s">
        <v>247</v>
      </c>
      <c r="D227" s="129"/>
      <c r="E227" s="112"/>
      <c r="F227" s="112"/>
      <c r="G227" s="112"/>
    </row>
    <row r="228" spans="1:7" ht="22.5" customHeight="1" x14ac:dyDescent="0.25">
      <c r="A228" s="3"/>
      <c r="B228" s="28"/>
      <c r="C228" s="94" t="s">
        <v>56</v>
      </c>
      <c r="D228" s="127"/>
      <c r="E228" s="112"/>
      <c r="F228" s="112"/>
      <c r="G228" s="130">
        <f>G229</f>
        <v>12846</v>
      </c>
    </row>
    <row r="229" spans="1:7" ht="24" customHeight="1" x14ac:dyDescent="0.25">
      <c r="A229" s="3"/>
      <c r="B229" s="28"/>
      <c r="C229" s="13" t="s">
        <v>248</v>
      </c>
      <c r="D229" s="129"/>
      <c r="E229" s="112"/>
      <c r="F229" s="112"/>
      <c r="G229" s="131">
        <v>12846</v>
      </c>
    </row>
    <row r="230" spans="1:7" ht="25.5" customHeight="1" x14ac:dyDescent="0.25">
      <c r="A230" s="3"/>
      <c r="B230" s="28"/>
      <c r="C230" s="201" t="s">
        <v>185</v>
      </c>
      <c r="D230" s="201"/>
      <c r="E230" s="201"/>
      <c r="F230" s="112"/>
      <c r="G230" s="132">
        <f>G231+G232+G233</f>
        <v>24858</v>
      </c>
    </row>
    <row r="231" spans="1:7" ht="15.75" x14ac:dyDescent="0.25">
      <c r="A231" s="3"/>
      <c r="B231" s="28"/>
      <c r="C231" s="3" t="s">
        <v>249</v>
      </c>
      <c r="D231" s="129"/>
      <c r="E231" s="112"/>
      <c r="F231" s="112"/>
      <c r="G231" s="133">
        <v>3660</v>
      </c>
    </row>
    <row r="232" spans="1:7" ht="15.75" x14ac:dyDescent="0.25">
      <c r="A232" s="3"/>
      <c r="B232" s="28"/>
      <c r="C232" s="3" t="s">
        <v>215</v>
      </c>
      <c r="D232" s="129"/>
      <c r="E232" s="112"/>
      <c r="F232" s="112"/>
      <c r="G232" s="133">
        <v>12299</v>
      </c>
    </row>
    <row r="233" spans="1:7" ht="15.75" x14ac:dyDescent="0.25">
      <c r="A233" s="3"/>
      <c r="B233" s="28"/>
      <c r="C233" s="134" t="s">
        <v>215</v>
      </c>
      <c r="D233" s="129"/>
      <c r="E233" s="112"/>
      <c r="F233" s="112"/>
      <c r="G233" s="133">
        <v>8899</v>
      </c>
    </row>
    <row r="234" spans="1:7" ht="21.75" customHeight="1" x14ac:dyDescent="0.25">
      <c r="A234" s="3"/>
      <c r="B234" s="28"/>
      <c r="C234" s="94" t="s">
        <v>86</v>
      </c>
      <c r="D234" s="127"/>
      <c r="E234" s="112"/>
      <c r="F234" s="112"/>
      <c r="G234" s="130">
        <f>SUM(G235:G241)</f>
        <v>59056.01</v>
      </c>
    </row>
    <row r="235" spans="1:7" ht="20.25" customHeight="1" x14ac:dyDescent="0.25">
      <c r="A235" s="3"/>
      <c r="B235" s="28"/>
      <c r="C235" s="134" t="s">
        <v>250</v>
      </c>
      <c r="D235" s="126"/>
      <c r="E235" s="112"/>
      <c r="F235" s="112"/>
      <c r="G235" s="135">
        <v>12200</v>
      </c>
    </row>
    <row r="236" spans="1:7" ht="15.75" x14ac:dyDescent="0.25">
      <c r="A236" s="3"/>
      <c r="B236" s="28"/>
      <c r="C236" s="114" t="s">
        <v>251</v>
      </c>
      <c r="D236" s="126"/>
      <c r="E236" s="112"/>
      <c r="F236" s="112"/>
      <c r="G236" s="135">
        <v>9638</v>
      </c>
    </row>
    <row r="237" spans="1:7" ht="15.75" x14ac:dyDescent="0.25">
      <c r="A237" s="3"/>
      <c r="B237" s="28"/>
      <c r="C237" s="97" t="s">
        <v>252</v>
      </c>
      <c r="D237" s="126"/>
      <c r="E237" s="112"/>
      <c r="F237" s="112"/>
      <c r="G237" s="135">
        <v>5368</v>
      </c>
    </row>
    <row r="238" spans="1:7" ht="15.75" x14ac:dyDescent="0.25">
      <c r="A238" s="3"/>
      <c r="B238" s="28"/>
      <c r="C238" s="97" t="s">
        <v>82</v>
      </c>
      <c r="D238" s="126"/>
      <c r="E238" s="112"/>
      <c r="F238" s="112"/>
      <c r="G238" s="135">
        <v>7380</v>
      </c>
    </row>
    <row r="239" spans="1:7" ht="15.75" x14ac:dyDescent="0.25">
      <c r="A239" s="3"/>
      <c r="B239" s="28"/>
      <c r="C239" s="3" t="s">
        <v>80</v>
      </c>
      <c r="D239" s="126"/>
      <c r="E239" s="112"/>
      <c r="F239" s="112"/>
      <c r="G239" s="135">
        <v>9471</v>
      </c>
    </row>
    <row r="240" spans="1:7" ht="15.75" x14ac:dyDescent="0.25">
      <c r="A240" s="3"/>
      <c r="B240" s="28"/>
      <c r="C240" s="3" t="s">
        <v>253</v>
      </c>
      <c r="D240" s="126"/>
      <c r="E240" s="112"/>
      <c r="F240" s="112"/>
      <c r="G240" s="135">
        <v>5999.01</v>
      </c>
    </row>
    <row r="241" spans="1:7" ht="15.75" x14ac:dyDescent="0.25">
      <c r="A241" s="3"/>
      <c r="B241" s="28"/>
      <c r="C241" s="3" t="s">
        <v>88</v>
      </c>
      <c r="D241" s="126"/>
      <c r="E241" s="112"/>
      <c r="F241" s="112"/>
      <c r="G241" s="135">
        <v>9000</v>
      </c>
    </row>
    <row r="242" spans="1:7" ht="27" customHeight="1" x14ac:dyDescent="0.25">
      <c r="A242" s="3"/>
      <c r="B242" s="28"/>
      <c r="C242" s="201" t="s">
        <v>89</v>
      </c>
      <c r="D242" s="201"/>
      <c r="E242" s="112"/>
      <c r="F242" s="112"/>
      <c r="G242" s="130">
        <f>G243</f>
        <v>5067.7</v>
      </c>
    </row>
    <row r="243" spans="1:7" ht="15.75" x14ac:dyDescent="0.25">
      <c r="A243" s="3"/>
      <c r="B243" s="28"/>
      <c r="C243" s="3" t="s">
        <v>197</v>
      </c>
      <c r="D243" s="129"/>
      <c r="E243" s="112"/>
      <c r="F243" s="112"/>
      <c r="G243" s="135">
        <v>5067.7</v>
      </c>
    </row>
    <row r="244" spans="1:7" ht="21" customHeight="1" x14ac:dyDescent="0.25">
      <c r="A244" s="3"/>
      <c r="B244" s="28"/>
      <c r="C244" s="94" t="s">
        <v>254</v>
      </c>
      <c r="D244" s="127"/>
      <c r="E244" s="112"/>
      <c r="F244" s="112"/>
      <c r="G244" s="130">
        <f>G245+G246</f>
        <v>19372.870000000003</v>
      </c>
    </row>
    <row r="245" spans="1:7" ht="15.75" x14ac:dyDescent="0.25">
      <c r="A245" s="3"/>
      <c r="B245" s="28"/>
      <c r="C245" s="3" t="s">
        <v>255</v>
      </c>
      <c r="D245" s="129"/>
      <c r="E245" s="112"/>
      <c r="F245" s="112"/>
      <c r="G245" s="135">
        <v>8710</v>
      </c>
    </row>
    <row r="246" spans="1:7" ht="15.75" x14ac:dyDescent="0.25">
      <c r="A246" s="3"/>
      <c r="B246" s="28"/>
      <c r="C246" s="3" t="s">
        <v>256</v>
      </c>
      <c r="D246" s="129"/>
      <c r="E246" s="112"/>
      <c r="F246" s="112"/>
      <c r="G246" s="135">
        <v>10662.87</v>
      </c>
    </row>
    <row r="247" spans="1:7" ht="22.5" customHeight="1" x14ac:dyDescent="0.25">
      <c r="A247" s="3"/>
      <c r="B247" s="28"/>
      <c r="C247" s="94" t="s">
        <v>202</v>
      </c>
      <c r="D247" s="127"/>
      <c r="E247" s="112"/>
      <c r="F247" s="94"/>
      <c r="G247" s="130">
        <v>264350.65000000002</v>
      </c>
    </row>
    <row r="248" spans="1:7" ht="81.75" customHeight="1" x14ac:dyDescent="0.25">
      <c r="A248" s="3"/>
      <c r="B248" s="28"/>
      <c r="C248" s="200" t="s">
        <v>257</v>
      </c>
      <c r="D248" s="200"/>
      <c r="E248" s="200"/>
      <c r="F248" s="200"/>
      <c r="G248" s="135"/>
    </row>
    <row r="249" spans="1:7" ht="21" customHeight="1" x14ac:dyDescent="0.25">
      <c r="A249" s="3"/>
      <c r="B249" s="28"/>
      <c r="C249" s="99" t="s">
        <v>118</v>
      </c>
      <c r="D249" s="136"/>
      <c r="E249" s="136"/>
      <c r="F249" s="136"/>
      <c r="G249" s="135"/>
    </row>
    <row r="250" spans="1:7" ht="15.75" customHeight="1" x14ac:dyDescent="0.25">
      <c r="A250" s="3"/>
      <c r="B250" s="28"/>
      <c r="C250" s="137" t="s">
        <v>119</v>
      </c>
      <c r="D250" s="136"/>
      <c r="E250" s="136"/>
      <c r="F250" s="136"/>
      <c r="G250" s="130">
        <f>SUM(G251:G267)</f>
        <v>24283.040000000001</v>
      </c>
    </row>
    <row r="251" spans="1:7" ht="15.75" customHeight="1" x14ac:dyDescent="0.25">
      <c r="A251" s="3"/>
      <c r="B251" s="28"/>
      <c r="C251" s="13" t="s">
        <v>258</v>
      </c>
      <c r="D251" s="136"/>
      <c r="E251" s="136"/>
      <c r="F251" s="136"/>
      <c r="G251" s="135">
        <v>249.99</v>
      </c>
    </row>
    <row r="252" spans="1:7" ht="17.25" customHeight="1" x14ac:dyDescent="0.25">
      <c r="A252" s="3"/>
      <c r="B252" s="28"/>
      <c r="C252" s="200" t="s">
        <v>259</v>
      </c>
      <c r="D252" s="200"/>
      <c r="E252" s="136"/>
      <c r="F252" s="136"/>
      <c r="G252" s="135">
        <v>169</v>
      </c>
    </row>
    <row r="253" spans="1:7" ht="17.25" customHeight="1" x14ac:dyDescent="0.25">
      <c r="A253" s="3"/>
      <c r="B253" s="28"/>
      <c r="C253" s="200" t="s">
        <v>260</v>
      </c>
      <c r="D253" s="200"/>
      <c r="E253" s="136"/>
      <c r="F253" s="136"/>
      <c r="G253" s="135">
        <v>65.010000000000005</v>
      </c>
    </row>
    <row r="254" spans="1:7" ht="17.25" customHeight="1" x14ac:dyDescent="0.25">
      <c r="A254" s="3"/>
      <c r="B254" s="28"/>
      <c r="C254" s="200" t="s">
        <v>261</v>
      </c>
      <c r="D254" s="200"/>
      <c r="E254" s="136"/>
      <c r="F254" s="136"/>
      <c r="G254" s="135">
        <v>600</v>
      </c>
    </row>
    <row r="255" spans="1:7" ht="17.25" customHeight="1" x14ac:dyDescent="0.25">
      <c r="A255" s="3"/>
      <c r="B255" s="28"/>
      <c r="C255" s="200" t="s">
        <v>262</v>
      </c>
      <c r="D255" s="200"/>
      <c r="E255" s="136"/>
      <c r="F255" s="136"/>
      <c r="G255" s="135">
        <v>119.99</v>
      </c>
    </row>
    <row r="256" spans="1:7" ht="17.25" customHeight="1" x14ac:dyDescent="0.25">
      <c r="A256" s="3"/>
      <c r="B256" s="28"/>
      <c r="C256" s="136" t="s">
        <v>263</v>
      </c>
      <c r="D256" s="136"/>
      <c r="E256" s="136"/>
      <c r="F256" s="136"/>
      <c r="G256" s="135">
        <v>615</v>
      </c>
    </row>
    <row r="257" spans="1:7" ht="15" customHeight="1" x14ac:dyDescent="0.25">
      <c r="A257" s="3"/>
      <c r="B257" s="28"/>
      <c r="C257" s="136" t="s">
        <v>264</v>
      </c>
      <c r="D257" s="136"/>
      <c r="E257" s="136"/>
      <c r="F257" s="136"/>
      <c r="G257" s="135">
        <v>299.99</v>
      </c>
    </row>
    <row r="258" spans="1:7" ht="15" customHeight="1" x14ac:dyDescent="0.25">
      <c r="A258" s="3"/>
      <c r="B258" s="28"/>
      <c r="C258" s="200" t="s">
        <v>265</v>
      </c>
      <c r="D258" s="200"/>
      <c r="E258" s="136"/>
      <c r="F258" s="136"/>
      <c r="G258" s="135">
        <v>195.3</v>
      </c>
    </row>
    <row r="259" spans="1:7" ht="15" customHeight="1" x14ac:dyDescent="0.25">
      <c r="A259" s="3"/>
      <c r="B259" s="28"/>
      <c r="C259" s="136" t="s">
        <v>266</v>
      </c>
      <c r="D259" s="136"/>
      <c r="E259" s="136"/>
      <c r="F259" s="136"/>
      <c r="G259" s="135">
        <v>175.77</v>
      </c>
    </row>
    <row r="260" spans="1:7" ht="15" customHeight="1" x14ac:dyDescent="0.25">
      <c r="A260" s="3"/>
      <c r="B260" s="28"/>
      <c r="C260" s="136" t="s">
        <v>267</v>
      </c>
      <c r="D260" s="136"/>
      <c r="E260" s="136"/>
      <c r="F260" s="136"/>
      <c r="G260" s="135">
        <v>329</v>
      </c>
    </row>
    <row r="261" spans="1:7" ht="15" customHeight="1" x14ac:dyDescent="0.25">
      <c r="A261" s="3"/>
      <c r="B261" s="28"/>
      <c r="C261" s="136" t="s">
        <v>268</v>
      </c>
      <c r="D261" s="136"/>
      <c r="E261" s="136"/>
      <c r="F261" s="136"/>
      <c r="G261" s="135">
        <v>269.99</v>
      </c>
    </row>
    <row r="262" spans="1:7" ht="15" customHeight="1" x14ac:dyDescent="0.25">
      <c r="A262" s="3"/>
      <c r="B262" s="28"/>
      <c r="C262" s="136" t="s">
        <v>269</v>
      </c>
      <c r="D262" s="136"/>
      <c r="E262" s="136"/>
      <c r="F262" s="136"/>
      <c r="G262" s="135">
        <v>1499</v>
      </c>
    </row>
    <row r="263" spans="1:7" ht="15" customHeight="1" x14ac:dyDescent="0.25">
      <c r="A263" s="3"/>
      <c r="B263" s="28"/>
      <c r="C263" s="136" t="s">
        <v>215</v>
      </c>
      <c r="D263" s="136"/>
      <c r="E263" s="136"/>
      <c r="F263" s="136"/>
      <c r="G263" s="135">
        <v>9900</v>
      </c>
    </row>
    <row r="264" spans="1:7" ht="15" customHeight="1" x14ac:dyDescent="0.25">
      <c r="A264" s="3"/>
      <c r="B264" s="28"/>
      <c r="C264" s="200" t="s">
        <v>270</v>
      </c>
      <c r="D264" s="200"/>
      <c r="E264" s="136"/>
      <c r="F264" s="136"/>
      <c r="G264" s="135">
        <v>1400</v>
      </c>
    </row>
    <row r="265" spans="1:7" ht="15" customHeight="1" x14ac:dyDescent="0.25">
      <c r="A265" s="3"/>
      <c r="B265" s="28"/>
      <c r="C265" s="136" t="s">
        <v>249</v>
      </c>
      <c r="D265" s="136"/>
      <c r="E265" s="136"/>
      <c r="F265" s="136"/>
      <c r="G265" s="135">
        <v>6150</v>
      </c>
    </row>
    <row r="266" spans="1:7" ht="15" customHeight="1" x14ac:dyDescent="0.25">
      <c r="A266" s="3"/>
      <c r="B266" s="28"/>
      <c r="C266" s="136" t="s">
        <v>271</v>
      </c>
      <c r="D266" s="136"/>
      <c r="E266" s="136"/>
      <c r="F266" s="136"/>
      <c r="G266" s="135">
        <v>200</v>
      </c>
    </row>
    <row r="267" spans="1:7" ht="15" customHeight="1" x14ac:dyDescent="0.25">
      <c r="A267" s="3"/>
      <c r="B267" s="28"/>
      <c r="C267" s="136" t="s">
        <v>272</v>
      </c>
      <c r="D267" s="136"/>
      <c r="E267" s="136"/>
      <c r="F267" s="136"/>
      <c r="G267" s="135">
        <v>2045</v>
      </c>
    </row>
    <row r="268" spans="1:7" ht="15" customHeight="1" x14ac:dyDescent="0.25">
      <c r="A268" s="3"/>
      <c r="B268" s="28"/>
      <c r="C268" s="137" t="s">
        <v>134</v>
      </c>
      <c r="D268" s="136"/>
      <c r="E268" s="136"/>
      <c r="F268" s="136"/>
      <c r="G268" s="130">
        <f>G269+G270+G271</f>
        <v>87410.409999999989</v>
      </c>
    </row>
    <row r="269" spans="1:7" ht="15" customHeight="1" x14ac:dyDescent="0.25">
      <c r="A269" s="3"/>
      <c r="B269" s="28"/>
      <c r="C269" s="136" t="s">
        <v>273</v>
      </c>
      <c r="D269" s="136"/>
      <c r="E269" s="136"/>
      <c r="F269" s="136"/>
      <c r="G269" s="135">
        <v>55655.18</v>
      </c>
    </row>
    <row r="270" spans="1:7" ht="15" customHeight="1" x14ac:dyDescent="0.25">
      <c r="A270" s="3"/>
      <c r="B270" s="28"/>
      <c r="C270" s="200" t="s">
        <v>274</v>
      </c>
      <c r="D270" s="200"/>
      <c r="E270" s="200"/>
      <c r="F270" s="200"/>
      <c r="G270" s="135">
        <v>24385.19</v>
      </c>
    </row>
    <row r="271" spans="1:7" ht="15.75" customHeight="1" x14ac:dyDescent="0.25">
      <c r="A271" s="3"/>
      <c r="B271" s="28"/>
      <c r="C271" s="200" t="s">
        <v>275</v>
      </c>
      <c r="D271" s="200"/>
      <c r="E271" s="200"/>
      <c r="F271" s="200"/>
      <c r="G271" s="135">
        <v>7370.04</v>
      </c>
    </row>
    <row r="272" spans="1:7" ht="15.75" customHeight="1" x14ac:dyDescent="0.25">
      <c r="A272" s="3"/>
      <c r="B272" s="28"/>
      <c r="C272" s="138"/>
      <c r="D272" s="139"/>
      <c r="E272" s="139"/>
      <c r="F272" s="139"/>
      <c r="G272" s="140"/>
    </row>
    <row r="273" spans="1:7" ht="31.5" customHeight="1" x14ac:dyDescent="0.25">
      <c r="A273" s="3"/>
      <c r="B273" s="64" t="s">
        <v>137</v>
      </c>
      <c r="C273" s="204" t="s">
        <v>138</v>
      </c>
      <c r="D273" s="204"/>
      <c r="E273" s="204"/>
      <c r="F273" s="204"/>
      <c r="G273" s="204"/>
    </row>
    <row r="274" spans="1:7" ht="15.75" x14ac:dyDescent="0.25">
      <c r="A274" s="3"/>
      <c r="B274" s="64"/>
      <c r="C274" s="59" t="s">
        <v>139</v>
      </c>
      <c r="D274" s="101"/>
      <c r="E274" s="101"/>
      <c r="F274" s="101"/>
      <c r="G274" s="101"/>
    </row>
    <row r="275" spans="1:7" ht="15.75" x14ac:dyDescent="0.25">
      <c r="A275" s="3"/>
      <c r="B275" s="64"/>
      <c r="C275" s="65"/>
      <c r="D275" s="101"/>
      <c r="E275" s="101"/>
      <c r="F275" s="101"/>
      <c r="G275" s="101"/>
    </row>
    <row r="276" spans="1:7" ht="31.5" customHeight="1" x14ac:dyDescent="0.25">
      <c r="A276" s="3"/>
      <c r="B276" s="9" t="s">
        <v>140</v>
      </c>
      <c r="C276" s="204" t="s">
        <v>141</v>
      </c>
      <c r="D276" s="204"/>
      <c r="E276" s="204"/>
      <c r="F276" s="204"/>
      <c r="G276" s="204"/>
    </row>
    <row r="277" spans="1:7" ht="15.75" customHeight="1" x14ac:dyDescent="0.25">
      <c r="A277" s="3"/>
      <c r="B277" s="4"/>
      <c r="C277" s="4" t="s">
        <v>142</v>
      </c>
      <c r="D277" s="3"/>
      <c r="E277" s="3"/>
      <c r="F277" s="3"/>
      <c r="G277" s="3"/>
    </row>
    <row r="278" spans="1:7" ht="54" customHeight="1" x14ac:dyDescent="0.25">
      <c r="A278" s="3"/>
      <c r="B278" s="66" t="s">
        <v>143</v>
      </c>
      <c r="C278" s="66" t="s">
        <v>144</v>
      </c>
      <c r="D278" s="66" t="s">
        <v>145</v>
      </c>
      <c r="E278" s="102" t="s">
        <v>146</v>
      </c>
      <c r="F278" s="66" t="s">
        <v>147</v>
      </c>
      <c r="G278" s="3"/>
    </row>
    <row r="279" spans="1:7" ht="15.75" x14ac:dyDescent="0.25">
      <c r="A279" s="3"/>
      <c r="B279" s="67" t="s">
        <v>17</v>
      </c>
      <c r="C279" s="67" t="s">
        <v>19</v>
      </c>
      <c r="D279" s="67" t="s">
        <v>21</v>
      </c>
      <c r="E279" s="103" t="s">
        <v>23</v>
      </c>
      <c r="F279" s="67" t="s">
        <v>25</v>
      </c>
      <c r="G279" s="3"/>
    </row>
    <row r="280" spans="1:7" ht="15.75" x14ac:dyDescent="0.25">
      <c r="A280" s="3"/>
      <c r="B280" s="69" t="s">
        <v>1</v>
      </c>
      <c r="C280" s="70" t="s">
        <v>148</v>
      </c>
      <c r="D280" s="71">
        <f>D282+D283</f>
        <v>724631.46</v>
      </c>
      <c r="E280" s="104">
        <f>E282+E283</f>
        <v>0</v>
      </c>
      <c r="F280" s="71">
        <f>F282+F283</f>
        <v>-724631.46</v>
      </c>
      <c r="G280" s="3"/>
    </row>
    <row r="281" spans="1:7" ht="15.75" x14ac:dyDescent="0.25">
      <c r="A281" s="3"/>
      <c r="B281" s="74"/>
      <c r="C281" s="70" t="s">
        <v>149</v>
      </c>
      <c r="D281" s="70"/>
      <c r="E281" s="105"/>
      <c r="F281" s="70"/>
      <c r="G281" s="3"/>
    </row>
    <row r="282" spans="1:7" ht="15.75" x14ac:dyDescent="0.25">
      <c r="A282" s="3"/>
      <c r="B282" s="74"/>
      <c r="C282" s="70" t="s">
        <v>150</v>
      </c>
      <c r="D282" s="71">
        <v>724631.46</v>
      </c>
      <c r="E282" s="104"/>
      <c r="F282" s="71">
        <f>E282-D282</f>
        <v>-724631.46</v>
      </c>
      <c r="G282" s="3"/>
    </row>
    <row r="283" spans="1:7" ht="15.75" x14ac:dyDescent="0.25">
      <c r="A283" s="3"/>
      <c r="B283" s="75"/>
      <c r="C283" s="70" t="s">
        <v>151</v>
      </c>
      <c r="D283" s="71">
        <v>0</v>
      </c>
      <c r="E283" s="104"/>
      <c r="F283" s="71">
        <f>E283-D283</f>
        <v>0</v>
      </c>
      <c r="G283" s="3"/>
    </row>
    <row r="284" spans="1:7" ht="15.75" x14ac:dyDescent="0.25">
      <c r="A284" s="3"/>
      <c r="B284" s="70" t="s">
        <v>137</v>
      </c>
      <c r="C284" s="70" t="s">
        <v>152</v>
      </c>
      <c r="D284" s="71">
        <v>9194.2199999999993</v>
      </c>
      <c r="E284" s="104"/>
      <c r="F284" s="71">
        <f>E284-D284</f>
        <v>-9194.2199999999993</v>
      </c>
      <c r="G284" s="3"/>
    </row>
    <row r="285" spans="1:7" ht="15.75" x14ac:dyDescent="0.25">
      <c r="A285" s="3"/>
      <c r="B285" s="76"/>
      <c r="C285" s="76" t="s">
        <v>153</v>
      </c>
      <c r="D285" s="77">
        <f>D280+D284</f>
        <v>733825.67999999993</v>
      </c>
      <c r="E285" s="106">
        <f>E280+E284</f>
        <v>0</v>
      </c>
      <c r="F285" s="77">
        <f>F280+F284</f>
        <v>-733825.67999999993</v>
      </c>
      <c r="G285" s="3"/>
    </row>
    <row r="286" spans="1:7" ht="15.75" x14ac:dyDescent="0.25">
      <c r="A286" s="3"/>
      <c r="B286" s="4"/>
      <c r="C286" s="4"/>
      <c r="D286" s="3"/>
      <c r="E286" s="3"/>
      <c r="F286" s="3"/>
      <c r="G286" s="3"/>
    </row>
    <row r="287" spans="1:7" ht="15.75" x14ac:dyDescent="0.25">
      <c r="A287" s="3"/>
      <c r="B287" s="4"/>
      <c r="C287" s="31" t="s">
        <v>207</v>
      </c>
      <c r="D287" s="31"/>
      <c r="E287" s="31"/>
      <c r="F287" s="4"/>
      <c r="G287" s="39"/>
    </row>
    <row r="288" spans="1:7" ht="15.75" x14ac:dyDescent="0.25">
      <c r="A288" s="3"/>
      <c r="B288" s="4"/>
      <c r="C288" s="94" t="s">
        <v>119</v>
      </c>
      <c r="D288" s="3"/>
      <c r="E288" s="3"/>
      <c r="F288" s="3"/>
      <c r="G288" s="56">
        <f>G289</f>
        <v>10662.87</v>
      </c>
    </row>
    <row r="289" spans="1:7" ht="15.75" x14ac:dyDescent="0.25">
      <c r="A289" s="3"/>
      <c r="B289" s="4"/>
      <c r="C289" s="3" t="s">
        <v>276</v>
      </c>
      <c r="D289" s="3"/>
      <c r="E289" s="3"/>
      <c r="F289" s="3"/>
      <c r="G289" s="45">
        <v>10662.87</v>
      </c>
    </row>
    <row r="290" spans="1:7" ht="15.75" x14ac:dyDescent="0.25">
      <c r="A290" s="3"/>
      <c r="B290" s="4"/>
      <c r="C290" s="94" t="s">
        <v>134</v>
      </c>
      <c r="D290" s="94"/>
      <c r="E290" s="94"/>
      <c r="F290" s="3"/>
      <c r="G290" s="56">
        <f>G291</f>
        <v>35698.01</v>
      </c>
    </row>
    <row r="291" spans="1:7" ht="15.75" x14ac:dyDescent="0.25">
      <c r="A291" s="3"/>
      <c r="B291" s="4"/>
      <c r="C291" s="3" t="s">
        <v>277</v>
      </c>
      <c r="D291" s="3"/>
      <c r="E291" s="3"/>
      <c r="F291" s="3"/>
      <c r="G291" s="45">
        <v>35698.01</v>
      </c>
    </row>
    <row r="292" spans="1:7" ht="15.75" x14ac:dyDescent="0.25">
      <c r="A292" s="3"/>
      <c r="B292" s="4"/>
      <c r="C292" s="38"/>
      <c r="D292" s="141"/>
      <c r="E292" s="141"/>
      <c r="F292" s="3"/>
      <c r="G292" s="3"/>
    </row>
    <row r="293" spans="1:7" ht="15.75" customHeight="1" x14ac:dyDescent="0.25">
      <c r="A293" s="3"/>
      <c r="B293" s="31" t="s">
        <v>158</v>
      </c>
      <c r="C293" s="194" t="s">
        <v>278</v>
      </c>
      <c r="D293" s="194"/>
      <c r="E293" s="194"/>
      <c r="F293" s="194"/>
      <c r="G293" s="194"/>
    </row>
    <row r="294" spans="1:7" ht="15" customHeight="1" x14ac:dyDescent="0.25">
      <c r="A294" s="3"/>
      <c r="B294" s="4"/>
      <c r="C294" s="194"/>
      <c r="D294" s="194"/>
      <c r="E294" s="194"/>
      <c r="F294" s="194"/>
      <c r="G294" s="194"/>
    </row>
    <row r="295" spans="1:7" ht="15.75" x14ac:dyDescent="0.25">
      <c r="A295" s="3"/>
      <c r="B295" s="4"/>
      <c r="C295" s="4"/>
      <c r="D295" s="3"/>
      <c r="E295" s="3"/>
      <c r="F295" s="3"/>
      <c r="G295" s="3"/>
    </row>
    <row r="296" spans="1:7" ht="31.5" x14ac:dyDescent="0.25">
      <c r="A296" s="3"/>
      <c r="B296" s="76" t="s">
        <v>143</v>
      </c>
      <c r="C296" s="20" t="s">
        <v>144</v>
      </c>
      <c r="D296" s="20" t="s">
        <v>160</v>
      </c>
      <c r="E296" s="91" t="s">
        <v>161</v>
      </c>
      <c r="F296" s="3"/>
      <c r="G296" s="3"/>
    </row>
    <row r="297" spans="1:7" ht="31.5" x14ac:dyDescent="0.25">
      <c r="A297" s="3"/>
      <c r="B297" s="70" t="s">
        <v>17</v>
      </c>
      <c r="C297" s="81" t="s">
        <v>162</v>
      </c>
      <c r="D297" s="83">
        <v>0</v>
      </c>
      <c r="E297" s="108"/>
      <c r="F297" s="3"/>
      <c r="G297" s="45"/>
    </row>
    <row r="298" spans="1:7" ht="15.75" x14ac:dyDescent="0.25">
      <c r="A298" s="3"/>
      <c r="B298" s="70" t="s">
        <v>19</v>
      </c>
      <c r="C298" s="81" t="s">
        <v>163</v>
      </c>
      <c r="D298" s="83">
        <v>0</v>
      </c>
      <c r="E298" s="109"/>
      <c r="F298" s="3"/>
      <c r="G298" s="45"/>
    </row>
    <row r="299" spans="1:7" ht="15.75" x14ac:dyDescent="0.25">
      <c r="A299" s="3"/>
      <c r="B299" s="70" t="s">
        <v>21</v>
      </c>
      <c r="C299" s="81" t="s">
        <v>164</v>
      </c>
      <c r="D299" s="83">
        <v>0</v>
      </c>
      <c r="E299" s="109"/>
      <c r="F299" s="3"/>
      <c r="G299" s="45"/>
    </row>
    <row r="300" spans="1:7" ht="15.75" x14ac:dyDescent="0.25">
      <c r="A300" s="3"/>
      <c r="B300" s="70"/>
      <c r="C300" s="84" t="s">
        <v>38</v>
      </c>
      <c r="D300" s="85">
        <f>D297+D298+D299</f>
        <v>0</v>
      </c>
      <c r="E300" s="110">
        <f>E297+E298+E299</f>
        <v>0</v>
      </c>
      <c r="F300" s="3"/>
      <c r="G300" s="45"/>
    </row>
    <row r="301" spans="1:7" ht="15.75" x14ac:dyDescent="0.25">
      <c r="A301" s="3"/>
      <c r="B301" s="4"/>
      <c r="C301" s="4"/>
      <c r="D301" s="3"/>
      <c r="E301" s="3"/>
      <c r="F301" s="3"/>
      <c r="G301" s="45"/>
    </row>
    <row r="302" spans="1:7" ht="15.75" x14ac:dyDescent="0.25">
      <c r="A302" s="3"/>
      <c r="B302" s="31" t="s">
        <v>170</v>
      </c>
      <c r="C302" s="31" t="s">
        <v>171</v>
      </c>
      <c r="D302" s="94"/>
      <c r="E302" s="94"/>
      <c r="F302" s="94"/>
      <c r="G302" s="45"/>
    </row>
    <row r="303" spans="1:7" ht="15.75" x14ac:dyDescent="0.25">
      <c r="A303" s="3"/>
      <c r="B303" s="4"/>
      <c r="C303" s="4" t="s">
        <v>139</v>
      </c>
      <c r="D303" s="3"/>
      <c r="E303" s="3"/>
      <c r="F303" s="3"/>
      <c r="G303" s="45"/>
    </row>
    <row r="304" spans="1:7" ht="24" customHeight="1" x14ac:dyDescent="0.25">
      <c r="A304" s="3"/>
      <c r="B304" s="4"/>
      <c r="C304" s="4"/>
      <c r="D304" s="3"/>
      <c r="E304" s="3"/>
      <c r="F304" s="3"/>
      <c r="G304" s="45"/>
    </row>
    <row r="305" spans="1:7" ht="15.75" x14ac:dyDescent="0.25">
      <c r="A305" s="3"/>
      <c r="B305" s="4"/>
      <c r="C305" s="7" t="s">
        <v>279</v>
      </c>
      <c r="D305" s="8"/>
      <c r="E305" s="3"/>
      <c r="F305" s="3"/>
      <c r="G305" s="45"/>
    </row>
    <row r="306" spans="1:7" ht="15.75" x14ac:dyDescent="0.25">
      <c r="A306" s="3"/>
      <c r="B306" s="4"/>
      <c r="C306" s="4"/>
      <c r="D306" s="3"/>
      <c r="E306" s="3"/>
      <c r="F306" s="3"/>
      <c r="G306" s="45"/>
    </row>
    <row r="307" spans="1:7" ht="15.75" customHeight="1" x14ac:dyDescent="0.25">
      <c r="A307" s="3"/>
      <c r="B307" s="9" t="s">
        <v>1</v>
      </c>
      <c r="C307" s="194" t="s">
        <v>2</v>
      </c>
      <c r="D307" s="194"/>
      <c r="E307" s="194"/>
      <c r="F307" s="194"/>
      <c r="G307" s="194"/>
    </row>
    <row r="308" spans="1:7" ht="18.75" x14ac:dyDescent="0.25">
      <c r="A308" s="3"/>
      <c r="B308" s="4"/>
      <c r="C308" s="12" t="s">
        <v>4</v>
      </c>
      <c r="D308" s="13"/>
      <c r="E308" s="3"/>
      <c r="F308" s="90">
        <v>1024</v>
      </c>
      <c r="G308" s="15" t="s">
        <v>5</v>
      </c>
    </row>
    <row r="309" spans="1:7" ht="18.75" x14ac:dyDescent="0.25">
      <c r="A309" s="3"/>
      <c r="B309" s="4"/>
      <c r="C309" s="12" t="s">
        <v>6</v>
      </c>
      <c r="D309" s="3"/>
      <c r="E309" s="3"/>
      <c r="F309" s="90">
        <v>4718.6000000000004</v>
      </c>
      <c r="G309" s="15" t="s">
        <v>7</v>
      </c>
    </row>
    <row r="310" spans="1:7" ht="18.75" x14ac:dyDescent="0.25">
      <c r="A310" s="3"/>
      <c r="B310" s="4"/>
      <c r="C310" s="12" t="s">
        <v>8</v>
      </c>
      <c r="D310" s="3"/>
      <c r="E310" s="3"/>
      <c r="F310" s="90">
        <v>6515</v>
      </c>
      <c r="G310" s="15" t="s">
        <v>5</v>
      </c>
    </row>
    <row r="311" spans="1:7" ht="28.5" customHeight="1" x14ac:dyDescent="0.25">
      <c r="A311" s="3"/>
      <c r="B311" s="4"/>
      <c r="C311" s="195" t="s">
        <v>10</v>
      </c>
      <c r="D311" s="195"/>
      <c r="E311" s="195"/>
      <c r="F311" s="195"/>
      <c r="G311" s="195"/>
    </row>
    <row r="312" spans="1:7" ht="15.75" x14ac:dyDescent="0.25">
      <c r="A312" s="3"/>
      <c r="B312" s="4"/>
      <c r="C312" s="4"/>
      <c r="D312" s="3"/>
      <c r="E312" s="3"/>
      <c r="F312" s="3"/>
      <c r="G312" s="3"/>
    </row>
    <row r="313" spans="1:7" ht="46.5" customHeight="1" x14ac:dyDescent="0.25">
      <c r="A313" s="3"/>
      <c r="B313" s="18" t="s">
        <v>11</v>
      </c>
      <c r="C313" s="19" t="s">
        <v>12</v>
      </c>
      <c r="D313" s="20" t="s">
        <v>13</v>
      </c>
      <c r="E313" s="91" t="s">
        <v>14</v>
      </c>
      <c r="F313" s="91" t="s">
        <v>15</v>
      </c>
      <c r="G313" s="20" t="s">
        <v>16</v>
      </c>
    </row>
    <row r="314" spans="1:7" ht="24.75" customHeight="1" x14ac:dyDescent="0.25">
      <c r="A314" s="3"/>
      <c r="B314" s="21" t="s">
        <v>17</v>
      </c>
      <c r="C314" s="22" t="s">
        <v>18</v>
      </c>
      <c r="D314" s="23">
        <v>178975</v>
      </c>
      <c r="E314" s="92"/>
      <c r="F314" s="92"/>
      <c r="G314" s="23">
        <f t="shared" ref="G314:G323" si="3">E314-F314</f>
        <v>0</v>
      </c>
    </row>
    <row r="315" spans="1:7" ht="25.5" customHeight="1" x14ac:dyDescent="0.25">
      <c r="A315" s="3"/>
      <c r="B315" s="21" t="s">
        <v>19</v>
      </c>
      <c r="C315" s="22" t="s">
        <v>20</v>
      </c>
      <c r="D315" s="23">
        <v>150516.06</v>
      </c>
      <c r="E315" s="92"/>
      <c r="F315" s="92"/>
      <c r="G315" s="23">
        <f t="shared" si="3"/>
        <v>0</v>
      </c>
    </row>
    <row r="316" spans="1:7" ht="31.5" x14ac:dyDescent="0.25">
      <c r="A316" s="3"/>
      <c r="B316" s="21" t="s">
        <v>21</v>
      </c>
      <c r="C316" s="22" t="s">
        <v>22</v>
      </c>
      <c r="D316" s="23">
        <v>0</v>
      </c>
      <c r="E316" s="92"/>
      <c r="F316" s="92"/>
      <c r="G316" s="23">
        <f t="shared" si="3"/>
        <v>0</v>
      </c>
    </row>
    <row r="317" spans="1:7" ht="31.5" x14ac:dyDescent="0.25">
      <c r="A317" s="3"/>
      <c r="B317" s="21" t="s">
        <v>23</v>
      </c>
      <c r="C317" s="22" t="s">
        <v>24</v>
      </c>
      <c r="D317" s="23">
        <v>0</v>
      </c>
      <c r="E317" s="92"/>
      <c r="F317" s="92"/>
      <c r="G317" s="23">
        <f t="shared" si="3"/>
        <v>0</v>
      </c>
    </row>
    <row r="318" spans="1:7" ht="47.25" x14ac:dyDescent="0.25">
      <c r="A318" s="3"/>
      <c r="B318" s="21" t="s">
        <v>25</v>
      </c>
      <c r="C318" s="22" t="s">
        <v>26</v>
      </c>
      <c r="D318" s="23">
        <v>0</v>
      </c>
      <c r="E318" s="92"/>
      <c r="F318" s="92"/>
      <c r="G318" s="23">
        <f t="shared" si="3"/>
        <v>0</v>
      </c>
    </row>
    <row r="319" spans="1:7" ht="47.25" x14ac:dyDescent="0.25">
      <c r="A319" s="3"/>
      <c r="B319" s="21" t="s">
        <v>27</v>
      </c>
      <c r="C319" s="22" t="s">
        <v>28</v>
      </c>
      <c r="D319" s="23">
        <v>94465.94</v>
      </c>
      <c r="E319" s="92"/>
      <c r="F319" s="92"/>
      <c r="G319" s="23">
        <f t="shared" si="3"/>
        <v>0</v>
      </c>
    </row>
    <row r="320" spans="1:7" ht="31.5" x14ac:dyDescent="0.25">
      <c r="A320" s="3"/>
      <c r="B320" s="21" t="s">
        <v>29</v>
      </c>
      <c r="C320" s="22" t="s">
        <v>30</v>
      </c>
      <c r="D320" s="23">
        <v>6588</v>
      </c>
      <c r="E320" s="92"/>
      <c r="F320" s="92"/>
      <c r="G320" s="23">
        <f t="shared" si="3"/>
        <v>0</v>
      </c>
    </row>
    <row r="321" spans="1:7" ht="31.5" customHeight="1" x14ac:dyDescent="0.25">
      <c r="A321" s="3"/>
      <c r="B321" s="21" t="s">
        <v>31</v>
      </c>
      <c r="C321" s="22" t="s">
        <v>32</v>
      </c>
      <c r="D321" s="23">
        <v>0</v>
      </c>
      <c r="E321" s="92"/>
      <c r="F321" s="92"/>
      <c r="G321" s="23">
        <f t="shared" si="3"/>
        <v>0</v>
      </c>
    </row>
    <row r="322" spans="1:7" ht="47.25" x14ac:dyDescent="0.25">
      <c r="A322" s="3"/>
      <c r="B322" s="21" t="s">
        <v>33</v>
      </c>
      <c r="C322" s="22" t="s">
        <v>34</v>
      </c>
      <c r="D322" s="23">
        <v>13167.19</v>
      </c>
      <c r="E322" s="92"/>
      <c r="F322" s="92"/>
      <c r="G322" s="23">
        <f t="shared" si="3"/>
        <v>0</v>
      </c>
    </row>
    <row r="323" spans="1:7" ht="22.5" customHeight="1" x14ac:dyDescent="0.25">
      <c r="A323" s="3"/>
      <c r="B323" s="21" t="s">
        <v>36</v>
      </c>
      <c r="C323" s="22" t="s">
        <v>37</v>
      </c>
      <c r="D323" s="23">
        <v>237956.15</v>
      </c>
      <c r="E323" s="92"/>
      <c r="F323" s="92"/>
      <c r="G323" s="23">
        <f t="shared" si="3"/>
        <v>0</v>
      </c>
    </row>
    <row r="324" spans="1:7" ht="15.75" x14ac:dyDescent="0.25">
      <c r="A324" s="3"/>
      <c r="B324" s="25"/>
      <c r="C324" s="26" t="s">
        <v>38</v>
      </c>
      <c r="D324" s="27">
        <f>SUM(D314:D323)</f>
        <v>681668.34</v>
      </c>
      <c r="E324" s="93">
        <f>SUM(E314:E323)</f>
        <v>0</v>
      </c>
      <c r="F324" s="93">
        <f>SUM(F314:F323)</f>
        <v>0</v>
      </c>
      <c r="G324" s="27">
        <f>SUM(G314:G323)</f>
        <v>0</v>
      </c>
    </row>
    <row r="325" spans="1:7" ht="16.5" customHeight="1" x14ac:dyDescent="0.25">
      <c r="A325" s="3"/>
      <c r="B325" s="4"/>
      <c r="C325" s="4"/>
      <c r="D325" s="3"/>
      <c r="E325" s="3"/>
      <c r="F325" s="3"/>
      <c r="G325" s="3"/>
    </row>
    <row r="326" spans="1:7" ht="26.25" customHeight="1" x14ac:dyDescent="0.25">
      <c r="A326" s="3"/>
      <c r="B326" s="4"/>
      <c r="C326" s="96" t="s">
        <v>174</v>
      </c>
      <c r="D326" s="96"/>
      <c r="E326" s="94"/>
      <c r="F326" s="94"/>
      <c r="G326" s="56">
        <v>178975</v>
      </c>
    </row>
    <row r="327" spans="1:7" ht="16.5" customHeight="1" x14ac:dyDescent="0.25">
      <c r="A327" s="3"/>
      <c r="B327" s="4"/>
      <c r="C327" s="210" t="s">
        <v>280</v>
      </c>
      <c r="D327" s="210"/>
      <c r="E327" s="210"/>
      <c r="F327" s="210"/>
      <c r="G327" s="45"/>
    </row>
    <row r="328" spans="1:7" ht="16.5" customHeight="1" x14ac:dyDescent="0.25">
      <c r="A328" s="3"/>
      <c r="B328" s="4"/>
      <c r="C328" s="205" t="s">
        <v>281</v>
      </c>
      <c r="D328" s="205"/>
      <c r="E328" s="205"/>
      <c r="F328" s="205"/>
      <c r="G328" s="45"/>
    </row>
    <row r="329" spans="1:7" ht="16.5" customHeight="1" x14ac:dyDescent="0.25">
      <c r="A329" s="3"/>
      <c r="B329" s="4"/>
      <c r="C329" s="205" t="s">
        <v>282</v>
      </c>
      <c r="D329" s="205"/>
      <c r="E329" s="205"/>
      <c r="F329" s="205"/>
      <c r="G329" s="45"/>
    </row>
    <row r="330" spans="1:7" ht="16.5" customHeight="1" x14ac:dyDescent="0.25">
      <c r="A330" s="3"/>
      <c r="B330" s="4"/>
      <c r="C330" s="205" t="s">
        <v>283</v>
      </c>
      <c r="D330" s="205"/>
      <c r="E330" s="205"/>
      <c r="F330" s="205"/>
      <c r="G330" s="45"/>
    </row>
    <row r="331" spans="1:7" ht="26.25" customHeight="1" x14ac:dyDescent="0.25">
      <c r="A331" s="3"/>
      <c r="B331" s="4"/>
      <c r="C331" s="94" t="s">
        <v>50</v>
      </c>
      <c r="D331" s="94"/>
      <c r="E331" s="94"/>
      <c r="F331" s="94"/>
      <c r="G331" s="56">
        <v>150516.06</v>
      </c>
    </row>
    <row r="332" spans="1:7" ht="15" customHeight="1" x14ac:dyDescent="0.25">
      <c r="A332" s="3"/>
      <c r="B332" s="4"/>
      <c r="C332" s="3" t="s">
        <v>284</v>
      </c>
      <c r="D332" s="3"/>
      <c r="E332" s="3"/>
      <c r="F332" s="3"/>
      <c r="G332" s="45"/>
    </row>
    <row r="333" spans="1:7" ht="16.5" customHeight="1" x14ac:dyDescent="0.25">
      <c r="A333" s="3"/>
      <c r="B333" s="4"/>
      <c r="C333" s="3" t="s">
        <v>285</v>
      </c>
      <c r="D333" s="3"/>
      <c r="E333" s="3"/>
      <c r="F333" s="3"/>
      <c r="G333" s="45"/>
    </row>
    <row r="334" spans="1:7" ht="15.75" customHeight="1" x14ac:dyDescent="0.25">
      <c r="A334" s="3"/>
      <c r="B334" s="4"/>
      <c r="C334" s="125" t="s">
        <v>286</v>
      </c>
      <c r="D334" s="125"/>
      <c r="E334" s="125"/>
      <c r="F334" s="3"/>
      <c r="G334" s="45"/>
    </row>
    <row r="335" spans="1:7" ht="21" customHeight="1" x14ac:dyDescent="0.25">
      <c r="A335" s="3"/>
      <c r="B335" s="4"/>
      <c r="C335" s="94" t="s">
        <v>287</v>
      </c>
      <c r="D335" s="94"/>
      <c r="E335" s="94"/>
      <c r="F335" s="94"/>
      <c r="G335" s="56">
        <f>SUM(G336:G348)</f>
        <v>94465.94</v>
      </c>
    </row>
    <row r="336" spans="1:7" ht="19.5" customHeight="1" x14ac:dyDescent="0.25">
      <c r="A336" s="3"/>
      <c r="B336" s="4"/>
      <c r="C336" s="3" t="s">
        <v>191</v>
      </c>
      <c r="D336" s="3"/>
      <c r="E336" s="3"/>
      <c r="F336" s="3"/>
      <c r="G336" s="45">
        <v>3866.74</v>
      </c>
    </row>
    <row r="337" spans="1:7" ht="16.5" customHeight="1" x14ac:dyDescent="0.25">
      <c r="A337" s="3"/>
      <c r="B337" s="4"/>
      <c r="C337" s="3" t="s">
        <v>288</v>
      </c>
      <c r="D337" s="3"/>
      <c r="E337" s="3"/>
      <c r="F337" s="3"/>
      <c r="G337" s="45">
        <v>1613.72</v>
      </c>
    </row>
    <row r="338" spans="1:7" ht="16.5" customHeight="1" x14ac:dyDescent="0.25">
      <c r="A338" s="3"/>
      <c r="B338" s="4"/>
      <c r="C338" s="3" t="s">
        <v>252</v>
      </c>
      <c r="D338" s="143"/>
      <c r="E338" s="3"/>
      <c r="F338" s="3"/>
      <c r="G338" s="45">
        <v>620.65</v>
      </c>
    </row>
    <row r="339" spans="1:7" ht="16.5" customHeight="1" x14ac:dyDescent="0.25">
      <c r="A339" s="3"/>
      <c r="B339" s="4"/>
      <c r="C339" s="3" t="s">
        <v>82</v>
      </c>
      <c r="D339" s="3"/>
      <c r="E339" s="3"/>
      <c r="F339" s="3"/>
      <c r="G339" s="45">
        <v>2483.89</v>
      </c>
    </row>
    <row r="340" spans="1:7" ht="16.5" customHeight="1" x14ac:dyDescent="0.25">
      <c r="A340" s="3"/>
      <c r="B340" s="4"/>
      <c r="C340" s="3" t="s">
        <v>289</v>
      </c>
      <c r="D340" s="3"/>
      <c r="E340" s="3"/>
      <c r="F340" s="3"/>
      <c r="G340" s="45">
        <v>6417.2</v>
      </c>
    </row>
    <row r="341" spans="1:7" ht="16.5" customHeight="1" x14ac:dyDescent="0.25">
      <c r="A341" s="3"/>
      <c r="B341" s="4"/>
      <c r="C341" s="3" t="s">
        <v>88</v>
      </c>
      <c r="D341" s="3"/>
      <c r="E341" s="3"/>
      <c r="F341" s="3"/>
      <c r="G341" s="45">
        <v>10925.1</v>
      </c>
    </row>
    <row r="342" spans="1:7" ht="16.5" customHeight="1" x14ac:dyDescent="0.25">
      <c r="A342" s="3"/>
      <c r="B342" s="4"/>
      <c r="C342" s="3" t="s">
        <v>290</v>
      </c>
      <c r="D342" s="3"/>
      <c r="E342" s="3"/>
      <c r="F342" s="3"/>
      <c r="G342" s="45">
        <v>23058</v>
      </c>
    </row>
    <row r="343" spans="1:7" ht="16.5" customHeight="1" x14ac:dyDescent="0.25">
      <c r="A343" s="3"/>
      <c r="B343" s="4"/>
      <c r="C343" s="3" t="s">
        <v>291</v>
      </c>
      <c r="D343" s="3"/>
      <c r="E343" s="3"/>
      <c r="F343" s="3"/>
      <c r="G343" s="45">
        <v>4087</v>
      </c>
    </row>
    <row r="344" spans="1:7" ht="16.5" customHeight="1" x14ac:dyDescent="0.25">
      <c r="A344" s="3"/>
      <c r="B344" s="4"/>
      <c r="C344" s="3" t="s">
        <v>292</v>
      </c>
      <c r="D344" s="3"/>
      <c r="E344" s="3"/>
      <c r="F344" s="3"/>
      <c r="G344" s="45">
        <v>4223.6400000000003</v>
      </c>
    </row>
    <row r="345" spans="1:7" ht="16.5" customHeight="1" x14ac:dyDescent="0.25">
      <c r="A345" s="3"/>
      <c r="B345" s="4"/>
      <c r="C345" s="3" t="s">
        <v>82</v>
      </c>
      <c r="D345" s="3"/>
      <c r="E345" s="3"/>
      <c r="F345" s="3"/>
      <c r="G345" s="45">
        <v>6150</v>
      </c>
    </row>
    <row r="346" spans="1:7" ht="16.5" customHeight="1" x14ac:dyDescent="0.25">
      <c r="A346" s="3"/>
      <c r="B346" s="4"/>
      <c r="C346" s="3" t="s">
        <v>293</v>
      </c>
      <c r="D346" s="3"/>
      <c r="E346" s="3"/>
      <c r="F346" s="3"/>
      <c r="G346" s="45">
        <v>12284</v>
      </c>
    </row>
    <row r="347" spans="1:7" ht="16.5" customHeight="1" x14ac:dyDescent="0.25">
      <c r="A347" s="3"/>
      <c r="B347" s="4"/>
      <c r="C347" s="3" t="s">
        <v>193</v>
      </c>
      <c r="D347" s="3"/>
      <c r="E347" s="3"/>
      <c r="F347" s="3"/>
      <c r="G347" s="45">
        <v>12299</v>
      </c>
    </row>
    <row r="348" spans="1:7" ht="15.75" customHeight="1" x14ac:dyDescent="0.25">
      <c r="A348" s="3"/>
      <c r="B348" s="4"/>
      <c r="C348" s="3" t="s">
        <v>294</v>
      </c>
      <c r="D348" s="3"/>
      <c r="E348" s="3"/>
      <c r="F348" s="3"/>
      <c r="G348" s="45">
        <v>6437</v>
      </c>
    </row>
    <row r="349" spans="1:7" ht="21" customHeight="1" x14ac:dyDescent="0.25">
      <c r="A349" s="3"/>
      <c r="B349" s="4"/>
      <c r="C349" s="94" t="s">
        <v>89</v>
      </c>
      <c r="D349" s="94"/>
      <c r="E349" s="94"/>
      <c r="F349" s="94"/>
      <c r="G349" s="56">
        <f>G350</f>
        <v>6588</v>
      </c>
    </row>
    <row r="350" spans="1:7" ht="20.25" customHeight="1" x14ac:dyDescent="0.25">
      <c r="A350" s="3"/>
      <c r="B350" s="4"/>
      <c r="C350" s="3" t="s">
        <v>197</v>
      </c>
      <c r="D350" s="3"/>
      <c r="E350" s="3"/>
      <c r="F350" s="3"/>
      <c r="G350" s="45">
        <v>6588</v>
      </c>
    </row>
    <row r="351" spans="1:7" ht="28.5" customHeight="1" x14ac:dyDescent="0.25">
      <c r="A351" s="3"/>
      <c r="B351" s="4"/>
      <c r="C351" s="94" t="s">
        <v>97</v>
      </c>
      <c r="D351" s="94"/>
      <c r="E351" s="94"/>
      <c r="F351" s="94"/>
      <c r="G351" s="56">
        <f>SUM(G352:G354)</f>
        <v>13167.189999999999</v>
      </c>
    </row>
    <row r="352" spans="1:7" ht="18.75" customHeight="1" x14ac:dyDescent="0.25">
      <c r="A352" s="3"/>
      <c r="B352" s="4"/>
      <c r="C352" s="3" t="s">
        <v>199</v>
      </c>
      <c r="D352" s="3"/>
      <c r="E352" s="3"/>
      <c r="F352" s="3"/>
      <c r="G352" s="45">
        <v>4398.41</v>
      </c>
    </row>
    <row r="353" spans="1:7" ht="17.25" customHeight="1" x14ac:dyDescent="0.25">
      <c r="A353" s="3"/>
      <c r="B353" s="4"/>
      <c r="C353" s="3" t="s">
        <v>295</v>
      </c>
      <c r="D353" s="3"/>
      <c r="E353" s="3"/>
      <c r="F353" s="3"/>
      <c r="G353" s="45">
        <v>4500</v>
      </c>
    </row>
    <row r="354" spans="1:7" ht="17.25" customHeight="1" x14ac:dyDescent="0.25">
      <c r="A354" s="3"/>
      <c r="B354" s="4"/>
      <c r="C354" s="3" t="s">
        <v>296</v>
      </c>
      <c r="D354" s="3"/>
      <c r="E354" s="3"/>
      <c r="F354" s="3"/>
      <c r="G354" s="45">
        <v>4268.78</v>
      </c>
    </row>
    <row r="355" spans="1:7" s="2" customFormat="1" ht="23.25" customHeight="1" x14ac:dyDescent="0.25">
      <c r="A355" s="4"/>
      <c r="B355" s="4"/>
      <c r="C355" s="94" t="s">
        <v>202</v>
      </c>
      <c r="D355" s="94"/>
      <c r="E355" s="94"/>
      <c r="F355" s="94"/>
      <c r="G355" s="56">
        <v>237956.15</v>
      </c>
    </row>
    <row r="356" spans="1:7" ht="237" customHeight="1" x14ac:dyDescent="0.25">
      <c r="A356" s="3"/>
      <c r="B356" s="4"/>
      <c r="C356" s="200" t="s">
        <v>297</v>
      </c>
      <c r="D356" s="200"/>
      <c r="E356" s="200"/>
      <c r="F356" s="200"/>
      <c r="G356" s="45"/>
    </row>
    <row r="357" spans="1:7" ht="22.5" customHeight="1" x14ac:dyDescent="0.25">
      <c r="A357" s="3"/>
      <c r="B357" s="4"/>
      <c r="C357" s="94" t="s">
        <v>118</v>
      </c>
      <c r="D357" s="3"/>
      <c r="E357" s="3"/>
      <c r="F357" s="3"/>
      <c r="G357" s="45"/>
    </row>
    <row r="358" spans="1:7" ht="17.25" customHeight="1" x14ac:dyDescent="0.25">
      <c r="A358" s="3"/>
      <c r="B358" s="4"/>
      <c r="C358" s="94" t="s">
        <v>119</v>
      </c>
      <c r="D358" s="3"/>
      <c r="E358" s="3"/>
      <c r="F358" s="3"/>
      <c r="G358" s="56">
        <f>G359+G360</f>
        <v>43593.020000000004</v>
      </c>
    </row>
    <row r="359" spans="1:7" ht="32.25" customHeight="1" x14ac:dyDescent="0.25">
      <c r="A359" s="3"/>
      <c r="B359" s="4"/>
      <c r="C359" s="200" t="s">
        <v>298</v>
      </c>
      <c r="D359" s="200"/>
      <c r="E359" s="200"/>
      <c r="F359" s="200"/>
      <c r="G359" s="45">
        <v>29347.79</v>
      </c>
    </row>
    <row r="360" spans="1:7" ht="15.75" customHeight="1" x14ac:dyDescent="0.25">
      <c r="A360" s="3"/>
      <c r="B360" s="4"/>
      <c r="C360" s="200" t="s">
        <v>299</v>
      </c>
      <c r="D360" s="200"/>
      <c r="E360" s="200"/>
      <c r="F360" s="200"/>
      <c r="G360" s="45">
        <v>14245.23</v>
      </c>
    </row>
    <row r="361" spans="1:7" ht="15.75" x14ac:dyDescent="0.25">
      <c r="A361" s="3"/>
      <c r="B361" s="4"/>
      <c r="C361" s="63"/>
      <c r="D361" s="63"/>
      <c r="E361" s="63"/>
      <c r="F361" s="63"/>
      <c r="G361" s="39"/>
    </row>
    <row r="362" spans="1:7" ht="15.75" x14ac:dyDescent="0.25">
      <c r="A362" s="3"/>
      <c r="B362" s="4"/>
      <c r="C362" s="4"/>
      <c r="D362" s="3"/>
      <c r="E362" s="3"/>
      <c r="F362" s="3"/>
      <c r="G362" s="45"/>
    </row>
    <row r="363" spans="1:7" ht="31.5" customHeight="1" x14ac:dyDescent="0.25">
      <c r="A363" s="3"/>
      <c r="B363" s="64" t="s">
        <v>137</v>
      </c>
      <c r="C363" s="204" t="s">
        <v>138</v>
      </c>
      <c r="D363" s="204"/>
      <c r="E363" s="204"/>
      <c r="F363" s="204"/>
      <c r="G363" s="204"/>
    </row>
    <row r="364" spans="1:7" ht="15.75" x14ac:dyDescent="0.25">
      <c r="A364" s="3"/>
      <c r="B364" s="64"/>
      <c r="C364" s="59" t="s">
        <v>139</v>
      </c>
      <c r="D364" s="101"/>
      <c r="E364" s="101"/>
      <c r="F364" s="101"/>
      <c r="G364" s="101"/>
    </row>
    <row r="365" spans="1:7" ht="15.75" x14ac:dyDescent="0.25">
      <c r="A365" s="3"/>
      <c r="B365" s="64"/>
      <c r="C365" s="65"/>
      <c r="D365" s="101"/>
      <c r="E365" s="101"/>
      <c r="F365" s="101"/>
      <c r="G365" s="101"/>
    </row>
    <row r="366" spans="1:7" ht="30.75" customHeight="1" x14ac:dyDescent="0.25">
      <c r="A366" s="3"/>
      <c r="B366" s="9" t="s">
        <v>140</v>
      </c>
      <c r="C366" s="204" t="s">
        <v>141</v>
      </c>
      <c r="D366" s="204"/>
      <c r="E366" s="204"/>
      <c r="F366" s="204"/>
      <c r="G366" s="204"/>
    </row>
    <row r="367" spans="1:7" ht="15.75" x14ac:dyDescent="0.25">
      <c r="A367" s="3"/>
      <c r="B367" s="4"/>
      <c r="C367" s="4" t="s">
        <v>142</v>
      </c>
      <c r="D367" s="3"/>
      <c r="E367" s="3"/>
      <c r="F367" s="3"/>
      <c r="G367" s="3"/>
    </row>
    <row r="368" spans="1:7" ht="54" customHeight="1" x14ac:dyDescent="0.25">
      <c r="A368" s="3"/>
      <c r="B368" s="66" t="s">
        <v>143</v>
      </c>
      <c r="C368" s="66" t="s">
        <v>144</v>
      </c>
      <c r="D368" s="66" t="s">
        <v>145</v>
      </c>
      <c r="E368" s="102" t="s">
        <v>146</v>
      </c>
      <c r="F368" s="66" t="s">
        <v>147</v>
      </c>
      <c r="G368" s="3"/>
    </row>
    <row r="369" spans="1:7" ht="15.75" x14ac:dyDescent="0.25">
      <c r="A369" s="3"/>
      <c r="B369" s="67" t="s">
        <v>17</v>
      </c>
      <c r="C369" s="67" t="s">
        <v>19</v>
      </c>
      <c r="D369" s="67" t="s">
        <v>21</v>
      </c>
      <c r="E369" s="103" t="s">
        <v>23</v>
      </c>
      <c r="F369" s="67" t="s">
        <v>25</v>
      </c>
      <c r="G369" s="3"/>
    </row>
    <row r="370" spans="1:7" ht="15.75" x14ac:dyDescent="0.25">
      <c r="A370" s="3"/>
      <c r="B370" s="69" t="s">
        <v>1</v>
      </c>
      <c r="C370" s="70" t="s">
        <v>148</v>
      </c>
      <c r="D370" s="71">
        <f>D372+D373</f>
        <v>219000.21</v>
      </c>
      <c r="E370" s="104">
        <f>E372+E373</f>
        <v>0</v>
      </c>
      <c r="F370" s="71">
        <f>F372+F373</f>
        <v>-219000.21</v>
      </c>
      <c r="G370" s="3"/>
    </row>
    <row r="371" spans="1:7" ht="15.75" x14ac:dyDescent="0.25">
      <c r="A371" s="3"/>
      <c r="B371" s="74"/>
      <c r="C371" s="70" t="s">
        <v>149</v>
      </c>
      <c r="D371" s="70"/>
      <c r="E371" s="105"/>
      <c r="F371" s="70"/>
      <c r="G371" s="3"/>
    </row>
    <row r="372" spans="1:7" ht="15.75" x14ac:dyDescent="0.25">
      <c r="A372" s="3"/>
      <c r="B372" s="74"/>
      <c r="C372" s="70" t="s">
        <v>150</v>
      </c>
      <c r="D372" s="71">
        <v>219000.21</v>
      </c>
      <c r="E372" s="104"/>
      <c r="F372" s="71">
        <f>E372-D372</f>
        <v>-219000.21</v>
      </c>
      <c r="G372" s="3"/>
    </row>
    <row r="373" spans="1:7" ht="15.75" x14ac:dyDescent="0.25">
      <c r="A373" s="3"/>
      <c r="B373" s="75"/>
      <c r="C373" s="70" t="s">
        <v>151</v>
      </c>
      <c r="D373" s="71">
        <v>0</v>
      </c>
      <c r="E373" s="104"/>
      <c r="F373" s="71">
        <f>E373-D373</f>
        <v>0</v>
      </c>
      <c r="G373" s="3"/>
    </row>
    <row r="374" spans="1:7" ht="15.75" x14ac:dyDescent="0.25">
      <c r="A374" s="3"/>
      <c r="B374" s="70" t="s">
        <v>137</v>
      </c>
      <c r="C374" s="70" t="s">
        <v>152</v>
      </c>
      <c r="D374" s="71">
        <v>7630.15</v>
      </c>
      <c r="E374" s="104"/>
      <c r="F374" s="71">
        <f>E374-D374</f>
        <v>-7630.15</v>
      </c>
      <c r="G374" s="3"/>
    </row>
    <row r="375" spans="1:7" ht="15.75" x14ac:dyDescent="0.25">
      <c r="A375" s="3"/>
      <c r="B375" s="76"/>
      <c r="C375" s="76" t="s">
        <v>153</v>
      </c>
      <c r="D375" s="77">
        <f>D370+D374</f>
        <v>226630.36</v>
      </c>
      <c r="E375" s="106">
        <f>E370+E374</f>
        <v>0</v>
      </c>
      <c r="F375" s="77">
        <f>F370+F374</f>
        <v>-226630.36</v>
      </c>
      <c r="G375" s="3"/>
    </row>
    <row r="376" spans="1:7" ht="15.75" x14ac:dyDescent="0.25">
      <c r="A376" s="3"/>
      <c r="B376" s="4"/>
      <c r="C376" s="4"/>
      <c r="D376" s="4"/>
      <c r="E376" s="4"/>
      <c r="F376" s="4"/>
      <c r="G376" s="3"/>
    </row>
    <row r="377" spans="1:7" ht="15.75" x14ac:dyDescent="0.25">
      <c r="A377" s="3"/>
      <c r="B377" s="4"/>
      <c r="C377" s="31" t="s">
        <v>207</v>
      </c>
      <c r="D377" s="31"/>
      <c r="E377" s="31"/>
      <c r="F377" s="4"/>
      <c r="G377" s="4"/>
    </row>
    <row r="378" spans="1:7" ht="15.75" x14ac:dyDescent="0.25">
      <c r="A378" s="3"/>
      <c r="B378" s="4"/>
      <c r="C378" s="94" t="s">
        <v>119</v>
      </c>
      <c r="D378" s="94"/>
      <c r="E378" s="94"/>
      <c r="F378" s="3"/>
      <c r="G378" s="56">
        <v>0</v>
      </c>
    </row>
    <row r="379" spans="1:7" ht="15.75" x14ac:dyDescent="0.25">
      <c r="A379" s="3"/>
      <c r="B379" s="4"/>
      <c r="C379" s="94" t="s">
        <v>134</v>
      </c>
      <c r="D379" s="3"/>
      <c r="E379" s="3"/>
      <c r="F379" s="3"/>
      <c r="G379" s="56">
        <f>G380</f>
        <v>9625.9599999999991</v>
      </c>
    </row>
    <row r="380" spans="1:7" ht="15.75" x14ac:dyDescent="0.25">
      <c r="A380" s="3"/>
      <c r="B380" s="4"/>
      <c r="C380" s="3" t="s">
        <v>300</v>
      </c>
      <c r="D380" s="3"/>
      <c r="E380" s="3"/>
      <c r="F380" s="3"/>
      <c r="G380" s="45">
        <v>9625.9599999999991</v>
      </c>
    </row>
    <row r="381" spans="1:7" ht="15.75" x14ac:dyDescent="0.25">
      <c r="A381" s="3"/>
      <c r="B381" s="4"/>
      <c r="C381" s="4"/>
      <c r="D381" s="4"/>
      <c r="E381" s="4"/>
      <c r="F381" s="4"/>
      <c r="G381" s="4"/>
    </row>
    <row r="382" spans="1:7" ht="15.75" customHeight="1" x14ac:dyDescent="0.25">
      <c r="A382" s="3"/>
      <c r="B382" s="31" t="s">
        <v>158</v>
      </c>
      <c r="C382" s="194" t="s">
        <v>301</v>
      </c>
      <c r="D382" s="194"/>
      <c r="E382" s="194"/>
      <c r="F382" s="194"/>
      <c r="G382" s="194"/>
    </row>
    <row r="383" spans="1:7" ht="15" customHeight="1" x14ac:dyDescent="0.25">
      <c r="A383" s="3"/>
      <c r="B383" s="4"/>
      <c r="C383" s="194"/>
      <c r="D383" s="194"/>
      <c r="E383" s="194"/>
      <c r="F383" s="194"/>
      <c r="G383" s="194"/>
    </row>
    <row r="384" spans="1:7" ht="15.75" x14ac:dyDescent="0.25">
      <c r="A384" s="3"/>
      <c r="B384" s="4"/>
      <c r="C384" s="4"/>
      <c r="D384" s="3"/>
      <c r="E384" s="3"/>
      <c r="F384" s="3"/>
      <c r="G384" s="3"/>
    </row>
    <row r="385" spans="1:7" ht="31.5" x14ac:dyDescent="0.25">
      <c r="A385" s="3"/>
      <c r="B385" s="76" t="s">
        <v>143</v>
      </c>
      <c r="C385" s="20" t="s">
        <v>144</v>
      </c>
      <c r="D385" s="20" t="s">
        <v>160</v>
      </c>
      <c r="E385" s="91" t="s">
        <v>161</v>
      </c>
      <c r="F385" s="3"/>
      <c r="G385" s="3"/>
    </row>
    <row r="386" spans="1:7" ht="31.5" x14ac:dyDescent="0.25">
      <c r="A386" s="3"/>
      <c r="B386" s="70" t="s">
        <v>17</v>
      </c>
      <c r="C386" s="81" t="s">
        <v>162</v>
      </c>
      <c r="D386" s="82">
        <v>0</v>
      </c>
      <c r="E386" s="108"/>
      <c r="F386" s="3"/>
      <c r="G386" s="3"/>
    </row>
    <row r="387" spans="1:7" ht="15.75" x14ac:dyDescent="0.25">
      <c r="A387" s="3"/>
      <c r="B387" s="70" t="s">
        <v>19</v>
      </c>
      <c r="C387" s="81" t="s">
        <v>163</v>
      </c>
      <c r="D387" s="83">
        <v>13571.92</v>
      </c>
      <c r="E387" s="109"/>
      <c r="F387" s="3"/>
      <c r="G387" s="3"/>
    </row>
    <row r="388" spans="1:7" ht="15.75" x14ac:dyDescent="0.25">
      <c r="A388" s="3"/>
      <c r="B388" s="70" t="s">
        <v>21</v>
      </c>
      <c r="C388" s="81" t="s">
        <v>164</v>
      </c>
      <c r="D388" s="83">
        <v>0</v>
      </c>
      <c r="E388" s="109"/>
      <c r="F388" s="3"/>
      <c r="G388" s="3"/>
    </row>
    <row r="389" spans="1:7" ht="15.75" x14ac:dyDescent="0.25">
      <c r="A389" s="3"/>
      <c r="B389" s="70"/>
      <c r="C389" s="84" t="s">
        <v>38</v>
      </c>
      <c r="D389" s="85">
        <f>D386+D387+D388</f>
        <v>13571.92</v>
      </c>
      <c r="E389" s="110">
        <f>E386+E387+E388</f>
        <v>0</v>
      </c>
      <c r="F389" s="3"/>
      <c r="G389" s="3"/>
    </row>
    <row r="390" spans="1:7" ht="15.75" x14ac:dyDescent="0.25">
      <c r="A390" s="3"/>
      <c r="B390" s="86"/>
      <c r="C390" s="87"/>
      <c r="D390" s="123"/>
      <c r="E390" s="123"/>
      <c r="F390" s="3"/>
      <c r="G390" s="3"/>
    </row>
    <row r="391" spans="1:7" ht="15.75" x14ac:dyDescent="0.25">
      <c r="A391" s="3"/>
      <c r="B391" s="4"/>
      <c r="C391" s="144" t="s">
        <v>165</v>
      </c>
      <c r="D391" s="3"/>
      <c r="E391" s="3"/>
      <c r="F391" s="3"/>
      <c r="G391" s="56">
        <f>G392</f>
        <v>13571.92</v>
      </c>
    </row>
    <row r="392" spans="1:7" ht="15.75" x14ac:dyDescent="0.25">
      <c r="A392" s="3"/>
      <c r="B392" s="4"/>
      <c r="C392" s="3" t="s">
        <v>302</v>
      </c>
      <c r="D392" s="3"/>
      <c r="E392" s="3"/>
      <c r="F392" s="3"/>
      <c r="G392" s="45">
        <v>13571.92</v>
      </c>
    </row>
    <row r="393" spans="1:7" ht="15.75" x14ac:dyDescent="0.25">
      <c r="A393" s="3"/>
      <c r="B393" s="4"/>
      <c r="C393" s="3"/>
      <c r="D393" s="3"/>
      <c r="E393" s="3"/>
      <c r="F393" s="3"/>
      <c r="G393" s="3"/>
    </row>
    <row r="394" spans="1:7" ht="15.75" x14ac:dyDescent="0.25">
      <c r="A394" s="3"/>
      <c r="B394" s="31" t="s">
        <v>170</v>
      </c>
      <c r="C394" s="31" t="s">
        <v>171</v>
      </c>
      <c r="D394" s="94"/>
      <c r="E394" s="94"/>
      <c r="F394" s="94"/>
      <c r="G394" s="3"/>
    </row>
    <row r="395" spans="1:7" ht="15.75" x14ac:dyDescent="0.25">
      <c r="A395" s="3"/>
      <c r="B395" s="4"/>
      <c r="C395" s="4" t="s">
        <v>139</v>
      </c>
      <c r="D395" s="3"/>
      <c r="E395" s="3"/>
      <c r="F395" s="3"/>
      <c r="G395" s="3"/>
    </row>
    <row r="396" spans="1:7" ht="21.75" customHeight="1" x14ac:dyDescent="0.25">
      <c r="A396" s="3"/>
      <c r="B396" s="4"/>
      <c r="C396" s="4"/>
      <c r="D396" s="3"/>
      <c r="E396" s="3"/>
      <c r="F396" s="3"/>
      <c r="G396" s="3"/>
    </row>
    <row r="397" spans="1:7" ht="15.75" x14ac:dyDescent="0.25">
      <c r="A397" s="3"/>
      <c r="B397" s="4"/>
      <c r="C397" s="7" t="s">
        <v>303</v>
      </c>
      <c r="D397" s="8"/>
      <c r="E397" s="8"/>
      <c r="F397" s="3"/>
      <c r="G397" s="3"/>
    </row>
    <row r="398" spans="1:7" ht="15.75" x14ac:dyDescent="0.25">
      <c r="A398" s="3"/>
      <c r="B398" s="4"/>
      <c r="C398" s="4"/>
      <c r="D398" s="3"/>
      <c r="E398" s="3"/>
      <c r="F398" s="3"/>
      <c r="G398" s="3"/>
    </row>
    <row r="399" spans="1:7" ht="15.75" customHeight="1" x14ac:dyDescent="0.25">
      <c r="A399" s="3"/>
      <c r="B399" s="9" t="s">
        <v>1</v>
      </c>
      <c r="C399" s="194" t="s">
        <v>2</v>
      </c>
      <c r="D399" s="194"/>
      <c r="E399" s="194"/>
      <c r="F399" s="194"/>
      <c r="G399" s="194"/>
    </row>
    <row r="400" spans="1:7" ht="18.75" x14ac:dyDescent="0.25">
      <c r="A400" s="3"/>
      <c r="B400" s="4"/>
      <c r="C400" s="12" t="s">
        <v>4</v>
      </c>
      <c r="D400" s="13"/>
      <c r="E400" s="3"/>
      <c r="F400" s="90">
        <v>1044.49</v>
      </c>
      <c r="G400" s="15" t="s">
        <v>5</v>
      </c>
    </row>
    <row r="401" spans="1:7" ht="18.75" x14ac:dyDescent="0.25">
      <c r="A401" s="3"/>
      <c r="B401" s="4"/>
      <c r="C401" s="12" t="s">
        <v>6</v>
      </c>
      <c r="D401" s="3"/>
      <c r="E401" s="3"/>
      <c r="F401" s="90">
        <v>6133</v>
      </c>
      <c r="G401" s="15" t="s">
        <v>7</v>
      </c>
    </row>
    <row r="402" spans="1:7" ht="18.75" x14ac:dyDescent="0.25">
      <c r="A402" s="3"/>
      <c r="B402" s="4"/>
      <c r="C402" s="12" t="s">
        <v>8</v>
      </c>
      <c r="D402" s="3"/>
      <c r="E402" s="3"/>
      <c r="F402" s="90">
        <v>2730</v>
      </c>
      <c r="G402" s="15" t="s">
        <v>5</v>
      </c>
    </row>
    <row r="403" spans="1:7" ht="36" customHeight="1" x14ac:dyDescent="0.25">
      <c r="A403" s="3"/>
      <c r="B403" s="4"/>
      <c r="C403" s="195" t="s">
        <v>10</v>
      </c>
      <c r="D403" s="195"/>
      <c r="E403" s="195"/>
      <c r="F403" s="195"/>
      <c r="G403" s="195"/>
    </row>
    <row r="404" spans="1:7" ht="15.75" x14ac:dyDescent="0.25">
      <c r="A404" s="3"/>
      <c r="B404" s="4"/>
      <c r="C404" s="4"/>
      <c r="D404" s="3"/>
      <c r="E404" s="3"/>
      <c r="F404" s="3"/>
      <c r="G404" s="3"/>
    </row>
    <row r="405" spans="1:7" ht="46.5" customHeight="1" x14ac:dyDescent="0.25">
      <c r="A405" s="3"/>
      <c r="B405" s="18" t="s">
        <v>11</v>
      </c>
      <c r="C405" s="19" t="s">
        <v>12</v>
      </c>
      <c r="D405" s="20" t="s">
        <v>13</v>
      </c>
      <c r="E405" s="91" t="s">
        <v>14</v>
      </c>
      <c r="F405" s="91" t="s">
        <v>15</v>
      </c>
      <c r="G405" s="20" t="s">
        <v>16</v>
      </c>
    </row>
    <row r="406" spans="1:7" ht="22.5" customHeight="1" x14ac:dyDescent="0.25">
      <c r="A406" s="3"/>
      <c r="B406" s="21" t="s">
        <v>17</v>
      </c>
      <c r="C406" s="22" t="s">
        <v>18</v>
      </c>
      <c r="D406" s="23">
        <v>83396.17</v>
      </c>
      <c r="E406" s="92"/>
      <c r="F406" s="92"/>
      <c r="G406" s="23">
        <f t="shared" ref="G406:G415" si="4">E406-F406</f>
        <v>0</v>
      </c>
    </row>
    <row r="407" spans="1:7" ht="23.25" customHeight="1" x14ac:dyDescent="0.25">
      <c r="A407" s="3"/>
      <c r="B407" s="21" t="s">
        <v>19</v>
      </c>
      <c r="C407" s="22" t="s">
        <v>20</v>
      </c>
      <c r="D407" s="23">
        <v>259726</v>
      </c>
      <c r="E407" s="92"/>
      <c r="F407" s="92"/>
      <c r="G407" s="23">
        <f t="shared" si="4"/>
        <v>0</v>
      </c>
    </row>
    <row r="408" spans="1:7" ht="31.5" x14ac:dyDescent="0.25">
      <c r="A408" s="3"/>
      <c r="B408" s="21" t="s">
        <v>21</v>
      </c>
      <c r="C408" s="22" t="s">
        <v>22</v>
      </c>
      <c r="D408" s="23">
        <v>0</v>
      </c>
      <c r="E408" s="92"/>
      <c r="F408" s="92"/>
      <c r="G408" s="23">
        <f t="shared" si="4"/>
        <v>0</v>
      </c>
    </row>
    <row r="409" spans="1:7" ht="31.5" x14ac:dyDescent="0.25">
      <c r="A409" s="3"/>
      <c r="B409" s="21" t="s">
        <v>23</v>
      </c>
      <c r="C409" s="22" t="s">
        <v>24</v>
      </c>
      <c r="D409" s="23">
        <v>0</v>
      </c>
      <c r="E409" s="92"/>
      <c r="F409" s="92"/>
      <c r="G409" s="23">
        <f t="shared" si="4"/>
        <v>0</v>
      </c>
    </row>
    <row r="410" spans="1:7" ht="47.25" x14ac:dyDescent="0.25">
      <c r="A410" s="3"/>
      <c r="B410" s="21" t="s">
        <v>25</v>
      </c>
      <c r="C410" s="22" t="s">
        <v>26</v>
      </c>
      <c r="D410" s="23">
        <v>12299</v>
      </c>
      <c r="E410" s="92"/>
      <c r="F410" s="92"/>
      <c r="G410" s="23">
        <f t="shared" si="4"/>
        <v>0</v>
      </c>
    </row>
    <row r="411" spans="1:7" ht="47.25" x14ac:dyDescent="0.25">
      <c r="A411" s="3"/>
      <c r="B411" s="21" t="s">
        <v>27</v>
      </c>
      <c r="C411" s="22" t="s">
        <v>28</v>
      </c>
      <c r="D411" s="23">
        <v>107542.64</v>
      </c>
      <c r="E411" s="92"/>
      <c r="F411" s="92"/>
      <c r="G411" s="23">
        <f t="shared" si="4"/>
        <v>0</v>
      </c>
    </row>
    <row r="412" spans="1:7" ht="31.5" x14ac:dyDescent="0.25">
      <c r="A412" s="3"/>
      <c r="B412" s="21" t="s">
        <v>29</v>
      </c>
      <c r="C412" s="22" t="s">
        <v>30</v>
      </c>
      <c r="D412" s="23">
        <v>1181.47</v>
      </c>
      <c r="E412" s="92"/>
      <c r="F412" s="92"/>
      <c r="G412" s="23">
        <f t="shared" si="4"/>
        <v>0</v>
      </c>
    </row>
    <row r="413" spans="1:7" ht="31.5" x14ac:dyDescent="0.25">
      <c r="A413" s="3"/>
      <c r="B413" s="21" t="s">
        <v>31</v>
      </c>
      <c r="C413" s="22" t="s">
        <v>32</v>
      </c>
      <c r="D413" s="23">
        <v>0</v>
      </c>
      <c r="E413" s="92"/>
      <c r="F413" s="92"/>
      <c r="G413" s="23">
        <f t="shared" si="4"/>
        <v>0</v>
      </c>
    </row>
    <row r="414" spans="1:7" ht="47.25" x14ac:dyDescent="0.25">
      <c r="A414" s="3"/>
      <c r="B414" s="21" t="s">
        <v>33</v>
      </c>
      <c r="C414" s="22" t="s">
        <v>34</v>
      </c>
      <c r="D414" s="23">
        <v>4034.4</v>
      </c>
      <c r="E414" s="92"/>
      <c r="F414" s="92"/>
      <c r="G414" s="23">
        <f t="shared" si="4"/>
        <v>0</v>
      </c>
    </row>
    <row r="415" spans="1:7" ht="23.25" customHeight="1" x14ac:dyDescent="0.25">
      <c r="A415" s="3"/>
      <c r="B415" s="21" t="s">
        <v>36</v>
      </c>
      <c r="C415" s="22" t="s">
        <v>37</v>
      </c>
      <c r="D415" s="23">
        <v>293769.65999999997</v>
      </c>
      <c r="E415" s="92"/>
      <c r="F415" s="92"/>
      <c r="G415" s="23">
        <f t="shared" si="4"/>
        <v>0</v>
      </c>
    </row>
    <row r="416" spans="1:7" ht="15.75" x14ac:dyDescent="0.25">
      <c r="A416" s="3"/>
      <c r="B416" s="25"/>
      <c r="C416" s="26" t="s">
        <v>38</v>
      </c>
      <c r="D416" s="27">
        <f>SUM(D406:D415)</f>
        <v>761949.34</v>
      </c>
      <c r="E416" s="93">
        <f>SUM(E406:E415)</f>
        <v>0</v>
      </c>
      <c r="F416" s="93">
        <f>SUM(F406:F415)</f>
        <v>0</v>
      </c>
      <c r="G416" s="27">
        <f>SUM(G406:G415)</f>
        <v>0</v>
      </c>
    </row>
    <row r="417" spans="1:7" ht="15.75" x14ac:dyDescent="0.25">
      <c r="A417" s="3"/>
      <c r="B417" s="28"/>
      <c r="C417" s="111"/>
      <c r="D417" s="29"/>
      <c r="E417" s="112"/>
      <c r="F417" s="29"/>
      <c r="G417" s="29"/>
    </row>
    <row r="418" spans="1:7" ht="18.75" customHeight="1" x14ac:dyDescent="0.25">
      <c r="A418" s="3"/>
      <c r="B418" s="28"/>
      <c r="C418" s="116" t="s">
        <v>39</v>
      </c>
      <c r="D418" s="145"/>
      <c r="E418" s="112"/>
      <c r="F418" s="112"/>
      <c r="G418" s="146">
        <v>83396.17</v>
      </c>
    </row>
    <row r="419" spans="1:7" ht="21.75" customHeight="1" x14ac:dyDescent="0.25">
      <c r="A419" s="3"/>
      <c r="B419" s="28"/>
      <c r="C419" s="116" t="s">
        <v>50</v>
      </c>
      <c r="D419" s="145"/>
      <c r="E419" s="112"/>
      <c r="F419" s="112"/>
      <c r="G419" s="146">
        <v>259726</v>
      </c>
    </row>
    <row r="420" spans="1:7" ht="23.25" customHeight="1" x14ac:dyDescent="0.25">
      <c r="A420" s="3"/>
      <c r="B420" s="28"/>
      <c r="C420" s="116" t="s">
        <v>185</v>
      </c>
      <c r="D420" s="145"/>
      <c r="E420" s="112"/>
      <c r="F420" s="112"/>
      <c r="G420" s="146">
        <f>G421</f>
        <v>12299</v>
      </c>
    </row>
    <row r="421" spans="1:7" ht="16.5" customHeight="1" x14ac:dyDescent="0.25">
      <c r="A421" s="3"/>
      <c r="B421" s="28"/>
      <c r="C421" s="119" t="s">
        <v>215</v>
      </c>
      <c r="D421" s="145"/>
      <c r="E421" s="112"/>
      <c r="F421" s="112"/>
      <c r="G421" s="115">
        <v>12299</v>
      </c>
    </row>
    <row r="422" spans="1:7" ht="23.25" customHeight="1" x14ac:dyDescent="0.25">
      <c r="A422" s="3"/>
      <c r="B422" s="28"/>
      <c r="C422" s="116" t="s">
        <v>86</v>
      </c>
      <c r="D422" s="145"/>
      <c r="E422" s="112"/>
      <c r="F422" s="112"/>
      <c r="G422" s="146">
        <f>SUM(G423:G432)</f>
        <v>107542.63999999998</v>
      </c>
    </row>
    <row r="423" spans="1:7" ht="20.25" customHeight="1" x14ac:dyDescent="0.25">
      <c r="A423" s="3"/>
      <c r="B423" s="28"/>
      <c r="C423" s="119" t="s">
        <v>304</v>
      </c>
      <c r="D423" s="145"/>
      <c r="E423" s="112"/>
      <c r="F423" s="112"/>
      <c r="G423" s="115">
        <v>10449.299999999999</v>
      </c>
    </row>
    <row r="424" spans="1:7" ht="15.75" x14ac:dyDescent="0.25">
      <c r="A424" s="3"/>
      <c r="B424" s="28"/>
      <c r="C424" s="119" t="s">
        <v>305</v>
      </c>
      <c r="D424" s="145"/>
      <c r="E424" s="112"/>
      <c r="F424" s="112"/>
      <c r="G424" s="115">
        <v>5709.6</v>
      </c>
    </row>
    <row r="425" spans="1:7" ht="15.75" x14ac:dyDescent="0.25">
      <c r="A425" s="3"/>
      <c r="B425" s="28"/>
      <c r="C425" s="13" t="s">
        <v>306</v>
      </c>
      <c r="D425" s="147"/>
      <c r="E425" s="112"/>
      <c r="F425" s="112"/>
      <c r="G425" s="115">
        <v>7112.6</v>
      </c>
    </row>
    <row r="426" spans="1:7" ht="15.75" x14ac:dyDescent="0.25">
      <c r="A426" s="3"/>
      <c r="B426" s="28"/>
      <c r="C426" s="13" t="s">
        <v>250</v>
      </c>
      <c r="D426" s="3"/>
      <c r="E426" s="112"/>
      <c r="F426" s="112"/>
      <c r="G426" s="115">
        <v>25764.51</v>
      </c>
    </row>
    <row r="427" spans="1:7" ht="15.75" x14ac:dyDescent="0.25">
      <c r="A427" s="3"/>
      <c r="B427" s="28"/>
      <c r="C427" s="13" t="s">
        <v>88</v>
      </c>
      <c r="D427" s="3"/>
      <c r="E427" s="112"/>
      <c r="F427" s="112"/>
      <c r="G427" s="115">
        <v>10636.02</v>
      </c>
    </row>
    <row r="428" spans="1:7" ht="15.75" x14ac:dyDescent="0.25">
      <c r="A428" s="3"/>
      <c r="B428" s="28"/>
      <c r="C428" s="13" t="s">
        <v>82</v>
      </c>
      <c r="D428" s="3"/>
      <c r="E428" s="112"/>
      <c r="F428" s="112"/>
      <c r="G428" s="115">
        <v>13260</v>
      </c>
    </row>
    <row r="429" spans="1:7" ht="15.75" x14ac:dyDescent="0.25">
      <c r="A429" s="3"/>
      <c r="B429" s="28"/>
      <c r="C429" s="13" t="s">
        <v>88</v>
      </c>
      <c r="D429" s="3"/>
      <c r="E429" s="112"/>
      <c r="F429" s="112"/>
      <c r="G429" s="115">
        <v>11634.18</v>
      </c>
    </row>
    <row r="430" spans="1:7" ht="15.75" x14ac:dyDescent="0.25">
      <c r="A430" s="3"/>
      <c r="B430" s="28"/>
      <c r="C430" s="13" t="s">
        <v>307</v>
      </c>
      <c r="D430" s="3"/>
      <c r="E430" s="112"/>
      <c r="F430" s="112"/>
      <c r="G430" s="115">
        <v>4428</v>
      </c>
    </row>
    <row r="431" spans="1:7" ht="15.75" x14ac:dyDescent="0.25">
      <c r="A431" s="3"/>
      <c r="B431" s="28"/>
      <c r="C431" s="13" t="s">
        <v>308</v>
      </c>
      <c r="D431" s="3"/>
      <c r="E431" s="112"/>
      <c r="F431" s="112"/>
      <c r="G431" s="115">
        <v>3614.73</v>
      </c>
    </row>
    <row r="432" spans="1:7" ht="15.75" x14ac:dyDescent="0.25">
      <c r="A432" s="3"/>
      <c r="B432" s="28"/>
      <c r="C432" s="13" t="s">
        <v>309</v>
      </c>
      <c r="D432" s="3"/>
      <c r="E432" s="112"/>
      <c r="F432" s="112"/>
      <c r="G432" s="115">
        <v>14933.7</v>
      </c>
    </row>
    <row r="433" spans="1:7" ht="24.75" customHeight="1" x14ac:dyDescent="0.25">
      <c r="A433" s="3"/>
      <c r="B433" s="28"/>
      <c r="C433" s="148" t="s">
        <v>89</v>
      </c>
      <c r="D433" s="112"/>
      <c r="E433" s="112"/>
      <c r="F433" s="112"/>
      <c r="G433" s="113">
        <f>G434</f>
        <v>1181.47</v>
      </c>
    </row>
    <row r="434" spans="1:7" ht="12.75" customHeight="1" x14ac:dyDescent="0.25">
      <c r="A434" s="3"/>
      <c r="B434" s="28"/>
      <c r="C434" s="3" t="s">
        <v>310</v>
      </c>
      <c r="D434" s="112"/>
      <c r="E434" s="112"/>
      <c r="F434" s="112"/>
      <c r="G434" s="115">
        <v>1181.47</v>
      </c>
    </row>
    <row r="435" spans="1:7" ht="25.5" customHeight="1" x14ac:dyDescent="0.25">
      <c r="A435" s="3"/>
      <c r="B435" s="28"/>
      <c r="C435" s="96" t="s">
        <v>254</v>
      </c>
      <c r="D435" s="112"/>
      <c r="E435" s="112"/>
      <c r="F435" s="112"/>
      <c r="G435" s="113">
        <f>G436</f>
        <v>4034.4</v>
      </c>
    </row>
    <row r="436" spans="1:7" ht="12" customHeight="1" x14ac:dyDescent="0.25">
      <c r="A436" s="3"/>
      <c r="B436" s="28"/>
      <c r="C436" s="3" t="s">
        <v>199</v>
      </c>
      <c r="D436" s="112"/>
      <c r="E436" s="112"/>
      <c r="F436" s="112"/>
      <c r="G436" s="115">
        <v>4034.4</v>
      </c>
    </row>
    <row r="437" spans="1:7" ht="21.75" customHeight="1" x14ac:dyDescent="0.25">
      <c r="A437" s="3"/>
      <c r="B437" s="28"/>
      <c r="C437" s="98" t="s">
        <v>202</v>
      </c>
      <c r="D437" s="97"/>
      <c r="E437" s="112"/>
      <c r="F437" s="112"/>
      <c r="G437" s="113">
        <v>293769.65999999997</v>
      </c>
    </row>
    <row r="438" spans="1:7" ht="187.5" customHeight="1" x14ac:dyDescent="0.25">
      <c r="A438" s="3"/>
      <c r="B438" s="28"/>
      <c r="C438" s="202" t="s">
        <v>311</v>
      </c>
      <c r="D438" s="202"/>
      <c r="E438" s="202"/>
      <c r="F438" s="202"/>
      <c r="G438" s="115"/>
    </row>
    <row r="439" spans="1:7" ht="45.75" customHeight="1" x14ac:dyDescent="0.25">
      <c r="A439" s="3"/>
      <c r="B439" s="28"/>
      <c r="C439" s="200" t="s">
        <v>312</v>
      </c>
      <c r="D439" s="200"/>
      <c r="E439" s="200"/>
      <c r="F439" s="200"/>
      <c r="G439" s="115"/>
    </row>
    <row r="440" spans="1:7" ht="21" customHeight="1" x14ac:dyDescent="0.25">
      <c r="A440" s="3"/>
      <c r="B440" s="28"/>
      <c r="C440" s="116" t="s">
        <v>118</v>
      </c>
      <c r="D440" s="112"/>
      <c r="E440" s="112"/>
      <c r="F440" s="112"/>
      <c r="G440" s="115"/>
    </row>
    <row r="441" spans="1:7" ht="16.5" customHeight="1" x14ac:dyDescent="0.25">
      <c r="A441" s="3"/>
      <c r="B441" s="28"/>
      <c r="C441" s="116" t="s">
        <v>119</v>
      </c>
      <c r="D441" s="112"/>
      <c r="E441" s="112"/>
      <c r="F441" s="112"/>
      <c r="G441" s="113">
        <f>SUM(G442:G446)</f>
        <v>28102.99</v>
      </c>
    </row>
    <row r="442" spans="1:7" ht="20.25" customHeight="1" x14ac:dyDescent="0.25">
      <c r="A442" s="3"/>
      <c r="B442" s="28"/>
      <c r="C442" s="207" t="s">
        <v>313</v>
      </c>
      <c r="D442" s="207"/>
      <c r="E442" s="207"/>
      <c r="F442" s="207"/>
      <c r="G442" s="115">
        <v>2970</v>
      </c>
    </row>
    <row r="443" spans="1:7" ht="15.75" customHeight="1" x14ac:dyDescent="0.25">
      <c r="A443" s="3"/>
      <c r="B443" s="28"/>
      <c r="C443" s="207" t="s">
        <v>314</v>
      </c>
      <c r="D443" s="207"/>
      <c r="E443" s="207"/>
      <c r="F443" s="117"/>
      <c r="G443" s="115">
        <v>9080</v>
      </c>
    </row>
    <row r="444" spans="1:7" ht="15" customHeight="1" x14ac:dyDescent="0.25">
      <c r="A444" s="3"/>
      <c r="B444" s="28"/>
      <c r="C444" s="207" t="s">
        <v>315</v>
      </c>
      <c r="D444" s="207"/>
      <c r="E444" s="117"/>
      <c r="F444" s="117"/>
      <c r="G444" s="115">
        <v>7854</v>
      </c>
    </row>
    <row r="445" spans="1:7" ht="15" customHeight="1" x14ac:dyDescent="0.25">
      <c r="A445" s="3"/>
      <c r="B445" s="28"/>
      <c r="C445" s="207" t="s">
        <v>316</v>
      </c>
      <c r="D445" s="207"/>
      <c r="E445" s="117"/>
      <c r="F445" s="117"/>
      <c r="G445" s="115">
        <v>7749</v>
      </c>
    </row>
    <row r="446" spans="1:7" ht="15.75" x14ac:dyDescent="0.25">
      <c r="A446" s="3"/>
      <c r="B446" s="28"/>
      <c r="C446" s="119" t="s">
        <v>317</v>
      </c>
      <c r="D446" s="145"/>
      <c r="E446" s="112"/>
      <c r="F446" s="112"/>
      <c r="G446" s="115">
        <v>449.99</v>
      </c>
    </row>
    <row r="447" spans="1:7" ht="15.75" x14ac:dyDescent="0.25">
      <c r="A447" s="3"/>
      <c r="B447" s="28"/>
      <c r="C447" s="116" t="s">
        <v>134</v>
      </c>
      <c r="D447" s="145"/>
      <c r="E447" s="112"/>
      <c r="F447" s="112"/>
      <c r="G447" s="113">
        <v>0</v>
      </c>
    </row>
    <row r="448" spans="1:7" ht="15.75" x14ac:dyDescent="0.25">
      <c r="A448" s="3"/>
      <c r="B448" s="28"/>
      <c r="C448" s="116"/>
      <c r="D448" s="145"/>
      <c r="E448" s="112"/>
      <c r="F448" s="112"/>
      <c r="G448" s="113"/>
    </row>
    <row r="449" spans="1:7" ht="31.5" customHeight="1" x14ac:dyDescent="0.25">
      <c r="A449" s="3"/>
      <c r="B449" s="64" t="s">
        <v>137</v>
      </c>
      <c r="C449" s="204" t="s">
        <v>138</v>
      </c>
      <c r="D449" s="204"/>
      <c r="E449" s="204"/>
      <c r="F449" s="204"/>
      <c r="G449" s="204"/>
    </row>
    <row r="450" spans="1:7" ht="15.75" x14ac:dyDescent="0.25">
      <c r="A450" s="3"/>
      <c r="B450" s="64"/>
      <c r="C450" s="59" t="s">
        <v>139</v>
      </c>
      <c r="D450" s="101"/>
      <c r="E450" s="101"/>
      <c r="F450" s="101"/>
      <c r="G450" s="101"/>
    </row>
    <row r="451" spans="1:7" ht="15.75" x14ac:dyDescent="0.25">
      <c r="A451" s="3"/>
      <c r="B451" s="64"/>
      <c r="C451" s="149"/>
      <c r="D451" s="101"/>
      <c r="E451" s="101"/>
      <c r="F451" s="101"/>
      <c r="G451" s="101"/>
    </row>
    <row r="452" spans="1:7" ht="33.75" customHeight="1" x14ac:dyDescent="0.25">
      <c r="A452" s="3"/>
      <c r="B452" s="9" t="s">
        <v>140</v>
      </c>
      <c r="C452" s="204" t="s">
        <v>141</v>
      </c>
      <c r="D452" s="204"/>
      <c r="E452" s="204"/>
      <c r="F452" s="204"/>
      <c r="G452" s="204"/>
    </row>
    <row r="453" spans="1:7" ht="15.75" x14ac:dyDescent="0.25">
      <c r="A453" s="3"/>
      <c r="B453" s="4"/>
      <c r="C453" s="4" t="s">
        <v>142</v>
      </c>
      <c r="D453" s="3"/>
      <c r="E453" s="3"/>
      <c r="F453" s="3"/>
      <c r="G453" s="3"/>
    </row>
    <row r="454" spans="1:7" ht="54" customHeight="1" x14ac:dyDescent="0.25">
      <c r="A454" s="3"/>
      <c r="B454" s="66" t="s">
        <v>143</v>
      </c>
      <c r="C454" s="66" t="s">
        <v>144</v>
      </c>
      <c r="D454" s="66" t="s">
        <v>145</v>
      </c>
      <c r="E454" s="102" t="s">
        <v>146</v>
      </c>
      <c r="F454" s="66" t="s">
        <v>147</v>
      </c>
      <c r="G454" s="3"/>
    </row>
    <row r="455" spans="1:7" ht="15.75" x14ac:dyDescent="0.25">
      <c r="A455" s="3"/>
      <c r="B455" s="67" t="s">
        <v>17</v>
      </c>
      <c r="C455" s="67" t="s">
        <v>19</v>
      </c>
      <c r="D455" s="67" t="s">
        <v>21</v>
      </c>
      <c r="E455" s="103" t="s">
        <v>23</v>
      </c>
      <c r="F455" s="67" t="s">
        <v>25</v>
      </c>
      <c r="G455" s="3"/>
    </row>
    <row r="456" spans="1:7" ht="15.75" x14ac:dyDescent="0.25">
      <c r="A456" s="3"/>
      <c r="B456" s="69" t="s">
        <v>1</v>
      </c>
      <c r="C456" s="70" t="s">
        <v>148</v>
      </c>
      <c r="D456" s="71">
        <f>D458+D459</f>
        <v>171700.04</v>
      </c>
      <c r="E456" s="104">
        <f>E458+E459</f>
        <v>0</v>
      </c>
      <c r="F456" s="71">
        <f>F458+F459</f>
        <v>-171700.04</v>
      </c>
      <c r="G456" s="3"/>
    </row>
    <row r="457" spans="1:7" ht="15.75" x14ac:dyDescent="0.25">
      <c r="A457" s="3"/>
      <c r="B457" s="74"/>
      <c r="C457" s="70" t="s">
        <v>149</v>
      </c>
      <c r="D457" s="70"/>
      <c r="E457" s="105"/>
      <c r="F457" s="70"/>
      <c r="G457" s="3"/>
    </row>
    <row r="458" spans="1:7" ht="15.75" x14ac:dyDescent="0.25">
      <c r="A458" s="3"/>
      <c r="B458" s="74"/>
      <c r="C458" s="70" t="s">
        <v>150</v>
      </c>
      <c r="D458" s="71">
        <v>171700.04</v>
      </c>
      <c r="E458" s="104"/>
      <c r="F458" s="71">
        <f>E458-D458</f>
        <v>-171700.04</v>
      </c>
      <c r="G458" s="3"/>
    </row>
    <row r="459" spans="1:7" ht="15.75" x14ac:dyDescent="0.25">
      <c r="A459" s="3"/>
      <c r="B459" s="75"/>
      <c r="C459" s="70" t="s">
        <v>151</v>
      </c>
      <c r="D459" s="71">
        <v>0</v>
      </c>
      <c r="E459" s="104"/>
      <c r="F459" s="71">
        <f>E459-D459</f>
        <v>0</v>
      </c>
      <c r="G459" s="3"/>
    </row>
    <row r="460" spans="1:7" ht="15.75" x14ac:dyDescent="0.25">
      <c r="A460" s="3"/>
      <c r="B460" s="70" t="s">
        <v>137</v>
      </c>
      <c r="C460" s="70" t="s">
        <v>152</v>
      </c>
      <c r="D460" s="71">
        <v>15157.7</v>
      </c>
      <c r="E460" s="104"/>
      <c r="F460" s="71">
        <f>E460-D460</f>
        <v>-15157.7</v>
      </c>
      <c r="G460" s="3"/>
    </row>
    <row r="461" spans="1:7" ht="15.75" x14ac:dyDescent="0.25">
      <c r="A461" s="3"/>
      <c r="B461" s="76"/>
      <c r="C461" s="76" t="s">
        <v>153</v>
      </c>
      <c r="D461" s="77">
        <f>D456+D460</f>
        <v>186857.74000000002</v>
      </c>
      <c r="E461" s="106">
        <f>E456+E460</f>
        <v>0</v>
      </c>
      <c r="F461" s="77">
        <f>F456+F460</f>
        <v>-186857.74000000002</v>
      </c>
      <c r="G461" s="3"/>
    </row>
    <row r="462" spans="1:7" ht="15.75" x14ac:dyDescent="0.25">
      <c r="A462" s="3"/>
      <c r="B462" s="4"/>
      <c r="C462" s="4"/>
      <c r="D462" s="3"/>
      <c r="E462" s="3"/>
      <c r="F462" s="3"/>
      <c r="G462" s="3"/>
    </row>
    <row r="463" spans="1:7" ht="15.75" x14ac:dyDescent="0.25">
      <c r="A463" s="3"/>
      <c r="B463" s="4"/>
      <c r="C463" s="94" t="s">
        <v>207</v>
      </c>
      <c r="D463" s="3"/>
      <c r="E463" s="3"/>
      <c r="F463" s="3"/>
      <c r="G463" s="3"/>
    </row>
    <row r="464" spans="1:7" ht="15.75" x14ac:dyDescent="0.25">
      <c r="A464" s="3"/>
      <c r="B464" s="4"/>
      <c r="C464" s="94" t="s">
        <v>119</v>
      </c>
      <c r="D464" s="3"/>
      <c r="E464" s="3"/>
      <c r="F464" s="3"/>
      <c r="G464" s="56">
        <f>G465</f>
        <v>14933.7</v>
      </c>
    </row>
    <row r="465" spans="1:9" ht="15.75" x14ac:dyDescent="0.25">
      <c r="A465" s="3"/>
      <c r="B465" s="4"/>
      <c r="C465" s="3" t="s">
        <v>318</v>
      </c>
      <c r="D465" s="3"/>
      <c r="E465" s="3"/>
      <c r="F465" s="3"/>
      <c r="G465" s="45">
        <v>14933.7</v>
      </c>
    </row>
    <row r="466" spans="1:9" ht="15.75" x14ac:dyDescent="0.25">
      <c r="A466" s="3"/>
      <c r="B466" s="4"/>
      <c r="C466" s="94" t="s">
        <v>134</v>
      </c>
      <c r="D466" s="3"/>
      <c r="E466" s="3"/>
      <c r="F466" s="3"/>
      <c r="G466" s="56">
        <f>G467</f>
        <v>20697.009999999998</v>
      </c>
    </row>
    <row r="467" spans="1:9" ht="15.75" x14ac:dyDescent="0.25">
      <c r="A467" s="3"/>
      <c r="B467" s="4"/>
      <c r="C467" s="3" t="s">
        <v>319</v>
      </c>
      <c r="D467" s="3"/>
      <c r="E467" s="3"/>
      <c r="F467" s="3"/>
      <c r="G467" s="45">
        <v>20697.009999999998</v>
      </c>
      <c r="I467" s="49"/>
    </row>
    <row r="468" spans="1:9" ht="15.75" x14ac:dyDescent="0.25">
      <c r="A468" s="3"/>
      <c r="B468" s="4"/>
      <c r="C468" s="4"/>
      <c r="D468" s="4"/>
      <c r="E468" s="4"/>
      <c r="F468" s="4"/>
      <c r="G468" s="4"/>
    </row>
    <row r="469" spans="1:9" ht="15.75" customHeight="1" x14ac:dyDescent="0.25">
      <c r="A469" s="3"/>
      <c r="B469" s="31" t="s">
        <v>158</v>
      </c>
      <c r="C469" s="194" t="s">
        <v>320</v>
      </c>
      <c r="D469" s="194"/>
      <c r="E469" s="194"/>
      <c r="F469" s="194"/>
      <c r="G469" s="194"/>
    </row>
    <row r="470" spans="1:9" ht="15" customHeight="1" x14ac:dyDescent="0.25">
      <c r="A470" s="3"/>
      <c r="B470" s="4"/>
      <c r="C470" s="194"/>
      <c r="D470" s="194"/>
      <c r="E470" s="194"/>
      <c r="F470" s="194"/>
      <c r="G470" s="194"/>
    </row>
    <row r="471" spans="1:9" ht="15.75" x14ac:dyDescent="0.25">
      <c r="A471" s="3"/>
      <c r="B471" s="4"/>
      <c r="C471" s="4"/>
      <c r="D471" s="3"/>
      <c r="E471" s="3"/>
      <c r="F471" s="3"/>
      <c r="G471" s="3"/>
    </row>
    <row r="472" spans="1:9" ht="31.5" x14ac:dyDescent="0.25">
      <c r="A472" s="3"/>
      <c r="B472" s="76" t="s">
        <v>143</v>
      </c>
      <c r="C472" s="20" t="s">
        <v>144</v>
      </c>
      <c r="D472" s="20" t="s">
        <v>160</v>
      </c>
      <c r="E472" s="91" t="s">
        <v>161</v>
      </c>
      <c r="F472" s="3"/>
      <c r="G472" s="3"/>
    </row>
    <row r="473" spans="1:9" ht="31.5" x14ac:dyDescent="0.25">
      <c r="A473" s="3"/>
      <c r="B473" s="70" t="s">
        <v>17</v>
      </c>
      <c r="C473" s="81" t="s">
        <v>162</v>
      </c>
      <c r="D473" s="83">
        <v>0</v>
      </c>
      <c r="E473" s="108"/>
      <c r="F473" s="3"/>
      <c r="G473" s="3"/>
    </row>
    <row r="474" spans="1:9" ht="15.75" x14ac:dyDescent="0.25">
      <c r="A474" s="3"/>
      <c r="B474" s="70" t="s">
        <v>19</v>
      </c>
      <c r="C474" s="81" t="s">
        <v>163</v>
      </c>
      <c r="D474" s="83">
        <v>0</v>
      </c>
      <c r="E474" s="109"/>
      <c r="F474" s="3"/>
      <c r="G474" s="3"/>
    </row>
    <row r="475" spans="1:9" ht="15.75" x14ac:dyDescent="0.25">
      <c r="A475" s="3"/>
      <c r="B475" s="70" t="s">
        <v>21</v>
      </c>
      <c r="C475" s="81" t="s">
        <v>164</v>
      </c>
      <c r="D475" s="83">
        <v>0</v>
      </c>
      <c r="E475" s="109"/>
      <c r="F475" s="3"/>
      <c r="G475" s="3"/>
    </row>
    <row r="476" spans="1:9" ht="15.75" x14ac:dyDescent="0.25">
      <c r="A476" s="3"/>
      <c r="B476" s="70"/>
      <c r="C476" s="84" t="s">
        <v>38</v>
      </c>
      <c r="D476" s="85">
        <f>D473+D474+D475</f>
        <v>0</v>
      </c>
      <c r="E476" s="110">
        <f>E473+E474+E475</f>
        <v>0</v>
      </c>
      <c r="F476" s="3"/>
      <c r="G476" s="3"/>
    </row>
    <row r="477" spans="1:9" ht="15.75" x14ac:dyDescent="0.25">
      <c r="A477" s="3"/>
      <c r="B477" s="4"/>
      <c r="C477" s="4"/>
      <c r="D477" s="3"/>
      <c r="E477" s="3"/>
      <c r="F477" s="3"/>
      <c r="G477" s="3"/>
    </row>
    <row r="478" spans="1:9" ht="15.75" x14ac:dyDescent="0.25">
      <c r="A478" s="3"/>
      <c r="B478" s="31" t="s">
        <v>170</v>
      </c>
      <c r="C478" s="31" t="s">
        <v>171</v>
      </c>
      <c r="D478" s="94"/>
      <c r="E478" s="94"/>
      <c r="F478" s="94"/>
      <c r="G478" s="3"/>
    </row>
    <row r="479" spans="1:9" ht="15.75" x14ac:dyDescent="0.25">
      <c r="A479" s="3"/>
      <c r="B479" s="4"/>
      <c r="C479" s="4" t="s">
        <v>139</v>
      </c>
      <c r="D479" s="3"/>
      <c r="E479" s="3"/>
      <c r="F479" s="3"/>
      <c r="G479" s="3"/>
    </row>
    <row r="480" spans="1:9" ht="15.75" x14ac:dyDescent="0.25">
      <c r="A480" s="3"/>
      <c r="B480" s="4"/>
      <c r="C480" s="4"/>
      <c r="D480" s="3"/>
      <c r="E480" s="3"/>
      <c r="F480" s="3"/>
      <c r="G480" s="3"/>
    </row>
    <row r="481" spans="1:7" ht="15.75" x14ac:dyDescent="0.25">
      <c r="A481" s="3"/>
      <c r="B481" s="4"/>
      <c r="C481" s="7" t="s">
        <v>321</v>
      </c>
      <c r="D481" s="8"/>
      <c r="E481" s="3"/>
      <c r="F481" s="3"/>
      <c r="G481" s="3"/>
    </row>
    <row r="482" spans="1:7" ht="15.75" x14ac:dyDescent="0.25">
      <c r="A482" s="3"/>
      <c r="B482" s="4"/>
      <c r="C482" s="4"/>
      <c r="D482" s="3"/>
      <c r="E482" s="3"/>
      <c r="F482" s="3"/>
      <c r="G482" s="3"/>
    </row>
    <row r="483" spans="1:7" ht="15.75" customHeight="1" x14ac:dyDescent="0.25">
      <c r="A483" s="3"/>
      <c r="B483" s="9" t="s">
        <v>1</v>
      </c>
      <c r="C483" s="194" t="s">
        <v>2</v>
      </c>
      <c r="D483" s="194"/>
      <c r="E483" s="194"/>
      <c r="F483" s="194"/>
      <c r="G483" s="194"/>
    </row>
    <row r="484" spans="1:7" ht="18.75" x14ac:dyDescent="0.25">
      <c r="A484" s="3"/>
      <c r="B484" s="4"/>
      <c r="C484" s="12" t="s">
        <v>4</v>
      </c>
      <c r="D484" s="13"/>
      <c r="E484" s="3"/>
      <c r="F484" s="90">
        <v>837.2</v>
      </c>
      <c r="G484" s="15" t="s">
        <v>5</v>
      </c>
    </row>
    <row r="485" spans="1:7" ht="18.75" x14ac:dyDescent="0.25">
      <c r="A485" s="3"/>
      <c r="B485" s="4"/>
      <c r="C485" s="12" t="s">
        <v>6</v>
      </c>
      <c r="D485" s="3"/>
      <c r="E485" s="3"/>
      <c r="F485" s="90">
        <v>3085</v>
      </c>
      <c r="G485" s="15" t="s">
        <v>7</v>
      </c>
    </row>
    <row r="486" spans="1:7" ht="18.75" x14ac:dyDescent="0.25">
      <c r="A486" s="3"/>
      <c r="B486" s="4"/>
      <c r="C486" s="12" t="s">
        <v>8</v>
      </c>
      <c r="D486" s="3"/>
      <c r="E486" s="3"/>
      <c r="F486" s="90">
        <v>4789</v>
      </c>
      <c r="G486" s="15" t="s">
        <v>5</v>
      </c>
    </row>
    <row r="487" spans="1:7" ht="31.5" customHeight="1" x14ac:dyDescent="0.25">
      <c r="A487" s="3"/>
      <c r="B487" s="4"/>
      <c r="C487" s="195" t="s">
        <v>10</v>
      </c>
      <c r="D487" s="195"/>
      <c r="E487" s="195"/>
      <c r="F487" s="195"/>
      <c r="G487" s="195"/>
    </row>
    <row r="488" spans="1:7" ht="15.75" x14ac:dyDescent="0.25">
      <c r="A488" s="3"/>
      <c r="B488" s="4"/>
      <c r="C488" s="4"/>
      <c r="D488" s="3"/>
      <c r="E488" s="3"/>
      <c r="F488" s="3"/>
      <c r="G488" s="3"/>
    </row>
    <row r="489" spans="1:7" ht="46.5" customHeight="1" x14ac:dyDescent="0.25">
      <c r="A489" s="3"/>
      <c r="B489" s="18" t="s">
        <v>11</v>
      </c>
      <c r="C489" s="19" t="s">
        <v>12</v>
      </c>
      <c r="D489" s="20" t="s">
        <v>13</v>
      </c>
      <c r="E489" s="91" t="s">
        <v>14</v>
      </c>
      <c r="F489" s="91" t="s">
        <v>15</v>
      </c>
      <c r="G489" s="20" t="s">
        <v>16</v>
      </c>
    </row>
    <row r="490" spans="1:7" ht="26.25" customHeight="1" x14ac:dyDescent="0.25">
      <c r="A490" s="3"/>
      <c r="B490" s="21" t="s">
        <v>17</v>
      </c>
      <c r="C490" s="22" t="s">
        <v>18</v>
      </c>
      <c r="D490" s="23">
        <v>239450</v>
      </c>
      <c r="E490" s="92"/>
      <c r="F490" s="150"/>
      <c r="G490" s="23">
        <f t="shared" ref="G490:G499" si="5">E490-F490</f>
        <v>0</v>
      </c>
    </row>
    <row r="491" spans="1:7" ht="26.25" customHeight="1" x14ac:dyDescent="0.25">
      <c r="A491" s="3"/>
      <c r="B491" s="21" t="s">
        <v>19</v>
      </c>
      <c r="C491" s="22" t="s">
        <v>20</v>
      </c>
      <c r="D491" s="23">
        <v>391245.29</v>
      </c>
      <c r="E491" s="92"/>
      <c r="F491" s="92"/>
      <c r="G491" s="23">
        <f t="shared" si="5"/>
        <v>0</v>
      </c>
    </row>
    <row r="492" spans="1:7" ht="31.5" x14ac:dyDescent="0.25">
      <c r="A492" s="3"/>
      <c r="B492" s="21" t="s">
        <v>21</v>
      </c>
      <c r="C492" s="22" t="s">
        <v>22</v>
      </c>
      <c r="D492" s="151">
        <v>0</v>
      </c>
      <c r="E492" s="150"/>
      <c r="F492" s="150"/>
      <c r="G492" s="23">
        <f t="shared" si="5"/>
        <v>0</v>
      </c>
    </row>
    <row r="493" spans="1:7" ht="31.5" x14ac:dyDescent="0.25">
      <c r="A493" s="3"/>
      <c r="B493" s="21" t="s">
        <v>23</v>
      </c>
      <c r="C493" s="22" t="s">
        <v>24</v>
      </c>
      <c r="D493" s="151">
        <v>0</v>
      </c>
      <c r="E493" s="150"/>
      <c r="F493" s="150"/>
      <c r="G493" s="23">
        <f t="shared" si="5"/>
        <v>0</v>
      </c>
    </row>
    <row r="494" spans="1:7" ht="47.25" x14ac:dyDescent="0.25">
      <c r="A494" s="3"/>
      <c r="B494" s="21" t="s">
        <v>25</v>
      </c>
      <c r="C494" s="22" t="s">
        <v>26</v>
      </c>
      <c r="D494" s="23">
        <v>12299</v>
      </c>
      <c r="E494" s="92"/>
      <c r="F494" s="92"/>
      <c r="G494" s="23">
        <f t="shared" si="5"/>
        <v>0</v>
      </c>
    </row>
    <row r="495" spans="1:7" ht="47.25" x14ac:dyDescent="0.25">
      <c r="A495" s="3"/>
      <c r="B495" s="21" t="s">
        <v>27</v>
      </c>
      <c r="C495" s="22" t="s">
        <v>28</v>
      </c>
      <c r="D495" s="23">
        <v>15019.24</v>
      </c>
      <c r="E495" s="92"/>
      <c r="F495" s="92"/>
      <c r="G495" s="23">
        <f t="shared" si="5"/>
        <v>0</v>
      </c>
    </row>
    <row r="496" spans="1:7" ht="31.5" x14ac:dyDescent="0.25">
      <c r="A496" s="3"/>
      <c r="B496" s="21" t="s">
        <v>29</v>
      </c>
      <c r="C496" s="22" t="s">
        <v>30</v>
      </c>
      <c r="D496" s="23">
        <v>3690</v>
      </c>
      <c r="E496" s="92"/>
      <c r="F496" s="92"/>
      <c r="G496" s="23">
        <f t="shared" si="5"/>
        <v>0</v>
      </c>
    </row>
    <row r="497" spans="1:7" ht="31.5" x14ac:dyDescent="0.25">
      <c r="A497" s="3"/>
      <c r="B497" s="21" t="s">
        <v>31</v>
      </c>
      <c r="C497" s="22" t="s">
        <v>32</v>
      </c>
      <c r="D497" s="23">
        <v>0</v>
      </c>
      <c r="E497" s="92"/>
      <c r="F497" s="92"/>
      <c r="G497" s="23">
        <f t="shared" si="5"/>
        <v>0</v>
      </c>
    </row>
    <row r="498" spans="1:7" ht="47.25" x14ac:dyDescent="0.25">
      <c r="A498" s="3"/>
      <c r="B498" s="21" t="s">
        <v>33</v>
      </c>
      <c r="C498" s="22" t="s">
        <v>34</v>
      </c>
      <c r="D498" s="23">
        <v>39326.79</v>
      </c>
      <c r="E498" s="152"/>
      <c r="F498" s="92"/>
      <c r="G498" s="23">
        <f t="shared" si="5"/>
        <v>0</v>
      </c>
    </row>
    <row r="499" spans="1:7" ht="24.75" customHeight="1" x14ac:dyDescent="0.25">
      <c r="A499" s="3"/>
      <c r="B499" s="21" t="s">
        <v>36</v>
      </c>
      <c r="C499" s="22" t="s">
        <v>37</v>
      </c>
      <c r="D499" s="23">
        <v>209887.93</v>
      </c>
      <c r="E499" s="92"/>
      <c r="F499" s="92"/>
      <c r="G499" s="23">
        <f t="shared" si="5"/>
        <v>0</v>
      </c>
    </row>
    <row r="500" spans="1:7" ht="15.75" x14ac:dyDescent="0.25">
      <c r="A500" s="3"/>
      <c r="B500" s="25"/>
      <c r="C500" s="26" t="s">
        <v>38</v>
      </c>
      <c r="D500" s="27">
        <f>SUM(D490:D499)</f>
        <v>910918.25</v>
      </c>
      <c r="E500" s="93">
        <f>SUM(E490:E499)</f>
        <v>0</v>
      </c>
      <c r="F500" s="93">
        <f>SUM(F490:F499)</f>
        <v>0</v>
      </c>
      <c r="G500" s="27">
        <f>SUM(G490:G499)</f>
        <v>0</v>
      </c>
    </row>
    <row r="501" spans="1:7" ht="15.75" x14ac:dyDescent="0.25">
      <c r="A501" s="3"/>
      <c r="B501" s="28"/>
      <c r="C501" s="111"/>
      <c r="D501" s="29"/>
      <c r="E501" s="112"/>
      <c r="F501" s="112"/>
      <c r="G501" s="112"/>
    </row>
    <row r="502" spans="1:7" ht="15.75" x14ac:dyDescent="0.25">
      <c r="A502" s="3"/>
      <c r="B502" s="28"/>
      <c r="C502" s="96" t="s">
        <v>174</v>
      </c>
      <c r="D502" s="112"/>
      <c r="E502" s="112"/>
      <c r="F502" s="112"/>
      <c r="G502" s="153">
        <v>239450</v>
      </c>
    </row>
    <row r="503" spans="1:7" ht="24" customHeight="1" x14ac:dyDescent="0.25">
      <c r="A503" s="3"/>
      <c r="B503" s="28"/>
      <c r="C503" s="13" t="s">
        <v>322</v>
      </c>
      <c r="D503" s="112"/>
      <c r="E503" s="112"/>
      <c r="F503" s="112"/>
      <c r="G503" s="3"/>
    </row>
    <row r="504" spans="1:7" ht="17.25" customHeight="1" x14ac:dyDescent="0.25">
      <c r="A504" s="3"/>
      <c r="B504" s="28"/>
      <c r="C504" s="96" t="s">
        <v>50</v>
      </c>
      <c r="D504" s="94"/>
      <c r="E504" s="94"/>
      <c r="F504" s="112"/>
      <c r="G504" s="132">
        <v>391245.29</v>
      </c>
    </row>
    <row r="505" spans="1:7" ht="62.25" customHeight="1" x14ac:dyDescent="0.25">
      <c r="A505" s="3"/>
      <c r="B505" s="28"/>
      <c r="C505" s="202" t="s">
        <v>323</v>
      </c>
      <c r="D505" s="202"/>
      <c r="E505" s="202"/>
      <c r="F505" s="202"/>
      <c r="G505" s="133"/>
    </row>
    <row r="506" spans="1:7" ht="18.75" customHeight="1" x14ac:dyDescent="0.25">
      <c r="A506" s="3"/>
      <c r="B506" s="28"/>
      <c r="C506" s="96" t="s">
        <v>324</v>
      </c>
      <c r="D506" s="65"/>
      <c r="E506" s="65"/>
      <c r="F506" s="65"/>
      <c r="G506" s="132">
        <f>G507</f>
        <v>12299</v>
      </c>
    </row>
    <row r="507" spans="1:7" ht="18.75" customHeight="1" x14ac:dyDescent="0.25">
      <c r="A507" s="3"/>
      <c r="B507" s="28"/>
      <c r="C507" s="65" t="s">
        <v>215</v>
      </c>
      <c r="D507" s="65"/>
      <c r="E507" s="65"/>
      <c r="F507" s="65"/>
      <c r="G507" s="133">
        <v>12299</v>
      </c>
    </row>
    <row r="508" spans="1:7" ht="21.75" customHeight="1" x14ac:dyDescent="0.25">
      <c r="A508" s="3"/>
      <c r="B508" s="28"/>
      <c r="C508" s="201" t="s">
        <v>86</v>
      </c>
      <c r="D508" s="201"/>
      <c r="E508" s="201"/>
      <c r="F508" s="112"/>
      <c r="G508" s="132">
        <f>SUM(G509:G510)</f>
        <v>15019.24</v>
      </c>
    </row>
    <row r="509" spans="1:7" ht="14.25" customHeight="1" x14ac:dyDescent="0.25">
      <c r="A509" s="3"/>
      <c r="B509" s="28"/>
      <c r="C509" s="97" t="s">
        <v>294</v>
      </c>
      <c r="D509" s="97"/>
      <c r="E509" s="112"/>
      <c r="F509" s="112"/>
      <c r="G509" s="133">
        <v>11832.6</v>
      </c>
    </row>
    <row r="510" spans="1:7" ht="15.75" x14ac:dyDescent="0.25">
      <c r="A510" s="3"/>
      <c r="B510" s="28"/>
      <c r="C510" s="97" t="s">
        <v>82</v>
      </c>
      <c r="D510" s="154"/>
      <c r="E510" s="112"/>
      <c r="F510" s="112"/>
      <c r="G510" s="133">
        <v>3186.64</v>
      </c>
    </row>
    <row r="511" spans="1:7" ht="18.75" customHeight="1" x14ac:dyDescent="0.25">
      <c r="A511" s="3"/>
      <c r="B511" s="28"/>
      <c r="C511" s="201" t="s">
        <v>325</v>
      </c>
      <c r="D511" s="201"/>
      <c r="E511" s="201"/>
      <c r="F511" s="112"/>
      <c r="G511" s="132">
        <f>G512</f>
        <v>3690</v>
      </c>
    </row>
    <row r="512" spans="1:7" ht="15.75" x14ac:dyDescent="0.25">
      <c r="A512" s="3"/>
      <c r="B512" s="28"/>
      <c r="C512" s="97" t="s">
        <v>326</v>
      </c>
      <c r="D512" s="154"/>
      <c r="E512" s="112"/>
      <c r="F512" s="112"/>
      <c r="G512" s="133">
        <v>3690</v>
      </c>
    </row>
    <row r="513" spans="1:7" ht="22.5" customHeight="1" x14ac:dyDescent="0.25">
      <c r="A513" s="3"/>
      <c r="B513" s="28"/>
      <c r="C513" s="201" t="s">
        <v>327</v>
      </c>
      <c r="D513" s="201"/>
      <c r="E513" s="201"/>
      <c r="F513" s="112"/>
      <c r="G513" s="130">
        <f>G514</f>
        <v>39326.79</v>
      </c>
    </row>
    <row r="514" spans="1:7" ht="17.25" customHeight="1" x14ac:dyDescent="0.25">
      <c r="A514" s="3"/>
      <c r="B514" s="28"/>
      <c r="C514" s="97" t="s">
        <v>328</v>
      </c>
      <c r="D514" s="154"/>
      <c r="E514" s="112"/>
      <c r="F514" s="112"/>
      <c r="G514" s="135">
        <v>39326.79</v>
      </c>
    </row>
    <row r="515" spans="1:7" ht="22.5" customHeight="1" x14ac:dyDescent="0.25">
      <c r="A515" s="3"/>
      <c r="B515" s="28"/>
      <c r="C515" s="96" t="s">
        <v>202</v>
      </c>
      <c r="D515" s="96"/>
      <c r="E515" s="112"/>
      <c r="F515" s="112"/>
      <c r="G515" s="128">
        <v>209887.93</v>
      </c>
    </row>
    <row r="516" spans="1:7" ht="99" customHeight="1" x14ac:dyDescent="0.25">
      <c r="A516" s="3"/>
      <c r="B516" s="28"/>
      <c r="C516" s="196" t="s">
        <v>329</v>
      </c>
      <c r="D516" s="196"/>
      <c r="E516" s="196"/>
      <c r="F516" s="196"/>
      <c r="G516" s="115"/>
    </row>
    <row r="517" spans="1:7" ht="15.75" x14ac:dyDescent="0.25">
      <c r="A517" s="3"/>
      <c r="B517" s="28"/>
      <c r="C517" s="116" t="s">
        <v>118</v>
      </c>
      <c r="D517" s="112"/>
      <c r="E517" s="112"/>
      <c r="F517" s="112"/>
      <c r="G517" s="115"/>
    </row>
    <row r="518" spans="1:7" ht="15" customHeight="1" x14ac:dyDescent="0.25">
      <c r="A518" s="3"/>
      <c r="B518" s="28"/>
      <c r="C518" s="116" t="s">
        <v>119</v>
      </c>
      <c r="D518" s="112"/>
      <c r="E518" s="112"/>
      <c r="F518" s="112"/>
      <c r="G518" s="113">
        <f>SUM(G519:G537)</f>
        <v>27646.07</v>
      </c>
    </row>
    <row r="519" spans="1:7" ht="15" customHeight="1" x14ac:dyDescent="0.25">
      <c r="A519" s="3"/>
      <c r="B519" s="28"/>
      <c r="C519" s="114" t="s">
        <v>330</v>
      </c>
      <c r="D519" s="112"/>
      <c r="E519" s="112"/>
      <c r="F519" s="112"/>
      <c r="G519" s="115">
        <v>438</v>
      </c>
    </row>
    <row r="520" spans="1:7" ht="15" customHeight="1" x14ac:dyDescent="0.25">
      <c r="A520" s="3"/>
      <c r="B520" s="28"/>
      <c r="C520" s="114" t="s">
        <v>331</v>
      </c>
      <c r="D520" s="112"/>
      <c r="E520" s="112"/>
      <c r="F520" s="112"/>
      <c r="G520" s="115">
        <v>3595.17</v>
      </c>
    </row>
    <row r="521" spans="1:7" ht="15" customHeight="1" x14ac:dyDescent="0.25">
      <c r="A521" s="3"/>
      <c r="B521" s="28"/>
      <c r="C521" s="114" t="s">
        <v>332</v>
      </c>
      <c r="D521" s="112"/>
      <c r="E521" s="112"/>
      <c r="F521" s="112"/>
      <c r="G521" s="115">
        <v>475</v>
      </c>
    </row>
    <row r="522" spans="1:7" ht="15" customHeight="1" x14ac:dyDescent="0.25">
      <c r="A522" s="3"/>
      <c r="B522" s="28"/>
      <c r="C522" s="114" t="s">
        <v>333</v>
      </c>
      <c r="D522" s="112"/>
      <c r="E522" s="112"/>
      <c r="F522" s="112"/>
      <c r="G522" s="115">
        <v>494</v>
      </c>
    </row>
    <row r="523" spans="1:7" ht="15" customHeight="1" x14ac:dyDescent="0.25">
      <c r="A523" s="3"/>
      <c r="B523" s="28"/>
      <c r="C523" s="114" t="s">
        <v>334</v>
      </c>
      <c r="D523" s="112"/>
      <c r="E523" s="112"/>
      <c r="F523" s="112"/>
      <c r="G523" s="115">
        <v>1666</v>
      </c>
    </row>
    <row r="524" spans="1:7" ht="15" customHeight="1" x14ac:dyDescent="0.25">
      <c r="A524" s="3"/>
      <c r="B524" s="28"/>
      <c r="C524" s="114" t="s">
        <v>335</v>
      </c>
      <c r="D524" s="112"/>
      <c r="E524" s="112"/>
      <c r="F524" s="112"/>
      <c r="G524" s="115">
        <v>99</v>
      </c>
    </row>
    <row r="525" spans="1:7" ht="15" customHeight="1" x14ac:dyDescent="0.25">
      <c r="A525" s="3"/>
      <c r="B525" s="28"/>
      <c r="C525" s="114" t="s">
        <v>336</v>
      </c>
      <c r="D525" s="112"/>
      <c r="E525" s="112"/>
      <c r="F525" s="112"/>
      <c r="G525" s="115">
        <v>399</v>
      </c>
    </row>
    <row r="526" spans="1:7" ht="15" customHeight="1" x14ac:dyDescent="0.25">
      <c r="A526" s="3"/>
      <c r="B526" s="28"/>
      <c r="C526" s="114" t="s">
        <v>264</v>
      </c>
      <c r="D526" s="112"/>
      <c r="E526" s="112"/>
      <c r="F526" s="112"/>
      <c r="G526" s="115">
        <v>239.2</v>
      </c>
    </row>
    <row r="527" spans="1:7" ht="15" customHeight="1" x14ac:dyDescent="0.25">
      <c r="A527" s="3"/>
      <c r="B527" s="28"/>
      <c r="C527" s="114" t="s">
        <v>337</v>
      </c>
      <c r="D527" s="112"/>
      <c r="E527" s="112"/>
      <c r="F527" s="112"/>
      <c r="G527" s="115">
        <v>980</v>
      </c>
    </row>
    <row r="528" spans="1:7" ht="15" customHeight="1" x14ac:dyDescent="0.25">
      <c r="A528" s="3"/>
      <c r="B528" s="28"/>
      <c r="C528" s="114" t="s">
        <v>338</v>
      </c>
      <c r="D528" s="112"/>
      <c r="E528" s="112"/>
      <c r="F528" s="112"/>
      <c r="G528" s="115">
        <v>169</v>
      </c>
    </row>
    <row r="529" spans="1:7" ht="15" customHeight="1" x14ac:dyDescent="0.25">
      <c r="A529" s="3"/>
      <c r="B529" s="28"/>
      <c r="C529" s="114" t="s">
        <v>339</v>
      </c>
      <c r="D529" s="112"/>
      <c r="E529" s="112"/>
      <c r="F529" s="112"/>
      <c r="G529" s="115">
        <v>577</v>
      </c>
    </row>
    <row r="530" spans="1:7" ht="15" customHeight="1" x14ac:dyDescent="0.25">
      <c r="A530" s="3"/>
      <c r="B530" s="28"/>
      <c r="C530" s="114" t="s">
        <v>340</v>
      </c>
      <c r="D530" s="112"/>
      <c r="E530" s="112"/>
      <c r="F530" s="112"/>
      <c r="G530" s="115">
        <v>269.7</v>
      </c>
    </row>
    <row r="531" spans="1:7" ht="15" customHeight="1" x14ac:dyDescent="0.25">
      <c r="A531" s="3"/>
      <c r="B531" s="28"/>
      <c r="C531" s="114" t="s">
        <v>341</v>
      </c>
      <c r="D531" s="112"/>
      <c r="E531" s="112"/>
      <c r="F531" s="112"/>
      <c r="G531" s="115">
        <v>450</v>
      </c>
    </row>
    <row r="532" spans="1:7" ht="15" customHeight="1" x14ac:dyDescent="0.25">
      <c r="A532" s="3"/>
      <c r="B532" s="28"/>
      <c r="C532" s="114" t="s">
        <v>342</v>
      </c>
      <c r="D532" s="112"/>
      <c r="E532" s="112"/>
      <c r="F532" s="112"/>
      <c r="G532" s="115">
        <v>1998</v>
      </c>
    </row>
    <row r="533" spans="1:7" ht="15" customHeight="1" x14ac:dyDescent="0.25">
      <c r="A533" s="3"/>
      <c r="B533" s="28"/>
      <c r="C533" s="114" t="s">
        <v>215</v>
      </c>
      <c r="D533" s="112"/>
      <c r="E533" s="112"/>
      <c r="F533" s="112"/>
      <c r="G533" s="115">
        <v>9900</v>
      </c>
    </row>
    <row r="534" spans="1:7" ht="15" customHeight="1" x14ac:dyDescent="0.25">
      <c r="A534" s="3"/>
      <c r="B534" s="28"/>
      <c r="C534" s="114" t="s">
        <v>270</v>
      </c>
      <c r="D534" s="112"/>
      <c r="E534" s="112"/>
      <c r="F534" s="112"/>
      <c r="G534" s="115">
        <v>1400</v>
      </c>
    </row>
    <row r="535" spans="1:7" ht="15" customHeight="1" x14ac:dyDescent="0.25">
      <c r="A535" s="3"/>
      <c r="B535" s="28"/>
      <c r="C535" s="114" t="s">
        <v>343</v>
      </c>
      <c r="D535" s="112"/>
      <c r="E535" s="112"/>
      <c r="F535" s="112"/>
      <c r="G535" s="115">
        <v>620</v>
      </c>
    </row>
    <row r="536" spans="1:7" ht="15" customHeight="1" x14ac:dyDescent="0.25">
      <c r="A536" s="3"/>
      <c r="B536" s="28"/>
      <c r="C536" s="114" t="s">
        <v>344</v>
      </c>
      <c r="D536" s="112"/>
      <c r="E536" s="112"/>
      <c r="F536" s="112"/>
      <c r="G536" s="115">
        <v>1095</v>
      </c>
    </row>
    <row r="537" spans="1:7" ht="15" customHeight="1" x14ac:dyDescent="0.25">
      <c r="A537" s="3"/>
      <c r="B537" s="28"/>
      <c r="C537" s="114" t="s">
        <v>345</v>
      </c>
      <c r="D537" s="112"/>
      <c r="E537" s="112"/>
      <c r="F537" s="112"/>
      <c r="G537" s="115">
        <v>2782</v>
      </c>
    </row>
    <row r="538" spans="1:7" ht="15.75" x14ac:dyDescent="0.25">
      <c r="A538" s="3"/>
      <c r="B538" s="28"/>
      <c r="C538" s="96" t="s">
        <v>134</v>
      </c>
      <c r="D538" s="112"/>
      <c r="E538" s="112"/>
      <c r="F538" s="112"/>
      <c r="G538" s="113">
        <f>G539+G540+G541</f>
        <v>41154.71</v>
      </c>
    </row>
    <row r="539" spans="1:7" ht="15.75" x14ac:dyDescent="0.25">
      <c r="A539" s="3"/>
      <c r="B539" s="28"/>
      <c r="C539" s="136" t="s">
        <v>273</v>
      </c>
      <c r="D539" s="112"/>
      <c r="E539" s="112"/>
      <c r="F539" s="112"/>
      <c r="G539" s="115">
        <v>14494.47</v>
      </c>
    </row>
    <row r="540" spans="1:7" ht="15.75" customHeight="1" x14ac:dyDescent="0.25">
      <c r="A540" s="3"/>
      <c r="B540" s="28"/>
      <c r="C540" s="200" t="s">
        <v>274</v>
      </c>
      <c r="D540" s="200"/>
      <c r="E540" s="200"/>
      <c r="F540" s="200"/>
      <c r="G540" s="115">
        <v>18898.86</v>
      </c>
    </row>
    <row r="541" spans="1:7" ht="15.75" customHeight="1" x14ac:dyDescent="0.25">
      <c r="A541" s="3"/>
      <c r="B541" s="28"/>
      <c r="C541" s="200" t="s">
        <v>275</v>
      </c>
      <c r="D541" s="200"/>
      <c r="E541" s="200"/>
      <c r="F541" s="200"/>
      <c r="G541" s="115">
        <v>7761.38</v>
      </c>
    </row>
    <row r="542" spans="1:7" ht="15.75" x14ac:dyDescent="0.25">
      <c r="A542" s="3"/>
      <c r="B542" s="4"/>
      <c r="C542" s="4"/>
      <c r="D542" s="3"/>
      <c r="E542" s="3"/>
      <c r="F542" s="3"/>
      <c r="G542" s="45"/>
    </row>
    <row r="543" spans="1:7" ht="31.5" customHeight="1" x14ac:dyDescent="0.25">
      <c r="A543" s="3"/>
      <c r="B543" s="64" t="s">
        <v>137</v>
      </c>
      <c r="C543" s="204" t="s">
        <v>138</v>
      </c>
      <c r="D543" s="204"/>
      <c r="E543" s="204"/>
      <c r="F543" s="204"/>
      <c r="G543" s="204"/>
    </row>
    <row r="544" spans="1:7" ht="15.75" x14ac:dyDescent="0.25">
      <c r="A544" s="3"/>
      <c r="B544" s="64"/>
      <c r="C544" s="59" t="s">
        <v>139</v>
      </c>
      <c r="D544" s="101"/>
      <c r="E544" s="101"/>
      <c r="F544" s="101"/>
      <c r="G544" s="101"/>
    </row>
    <row r="545" spans="1:7" ht="15.75" x14ac:dyDescent="0.25">
      <c r="A545" s="3"/>
      <c r="B545" s="64"/>
      <c r="C545" s="149"/>
      <c r="D545" s="101"/>
      <c r="E545" s="101"/>
      <c r="F545" s="101"/>
      <c r="G545" s="101"/>
    </row>
    <row r="546" spans="1:7" ht="29.25" customHeight="1" x14ac:dyDescent="0.25">
      <c r="A546" s="3"/>
      <c r="B546" s="9" t="s">
        <v>140</v>
      </c>
      <c r="C546" s="204" t="s">
        <v>141</v>
      </c>
      <c r="D546" s="204"/>
      <c r="E546" s="204"/>
      <c r="F546" s="204"/>
      <c r="G546" s="204"/>
    </row>
    <row r="547" spans="1:7" ht="15.75" x14ac:dyDescent="0.25">
      <c r="A547" s="3"/>
      <c r="B547" s="4"/>
      <c r="C547" s="4" t="s">
        <v>142</v>
      </c>
      <c r="D547" s="3"/>
      <c r="E547" s="3"/>
      <c r="F547" s="3"/>
      <c r="G547" s="3"/>
    </row>
    <row r="548" spans="1:7" ht="54" customHeight="1" x14ac:dyDescent="0.25">
      <c r="A548" s="3"/>
      <c r="B548" s="66" t="s">
        <v>143</v>
      </c>
      <c r="C548" s="66" t="s">
        <v>144</v>
      </c>
      <c r="D548" s="66" t="s">
        <v>145</v>
      </c>
      <c r="E548" s="102" t="s">
        <v>146</v>
      </c>
      <c r="F548" s="66" t="s">
        <v>147</v>
      </c>
      <c r="G548" s="3"/>
    </row>
    <row r="549" spans="1:7" ht="15.75" x14ac:dyDescent="0.25">
      <c r="A549" s="3"/>
      <c r="B549" s="67" t="s">
        <v>17</v>
      </c>
      <c r="C549" s="67" t="s">
        <v>19</v>
      </c>
      <c r="D549" s="67" t="s">
        <v>21</v>
      </c>
      <c r="E549" s="103" t="s">
        <v>23</v>
      </c>
      <c r="F549" s="67" t="s">
        <v>25</v>
      </c>
      <c r="G549" s="3"/>
    </row>
    <row r="550" spans="1:7" ht="15.75" x14ac:dyDescent="0.25">
      <c r="A550" s="3"/>
      <c r="B550" s="69" t="s">
        <v>1</v>
      </c>
      <c r="C550" s="70" t="s">
        <v>148</v>
      </c>
      <c r="D550" s="71">
        <f>D552+D553</f>
        <v>337127.43</v>
      </c>
      <c r="E550" s="104">
        <f>E552+E553</f>
        <v>0</v>
      </c>
      <c r="F550" s="71">
        <f>F552+F553</f>
        <v>-337127.43</v>
      </c>
      <c r="G550" s="3"/>
    </row>
    <row r="551" spans="1:7" ht="15.75" x14ac:dyDescent="0.25">
      <c r="A551" s="3"/>
      <c r="B551" s="74"/>
      <c r="C551" s="70" t="s">
        <v>149</v>
      </c>
      <c r="D551" s="70"/>
      <c r="E551" s="105"/>
      <c r="F551" s="70"/>
      <c r="G551" s="3"/>
    </row>
    <row r="552" spans="1:7" ht="15.75" x14ac:dyDescent="0.25">
      <c r="A552" s="3"/>
      <c r="B552" s="74"/>
      <c r="C552" s="70" t="s">
        <v>346</v>
      </c>
      <c r="D552" s="71">
        <v>337127.43</v>
      </c>
      <c r="E552" s="104"/>
      <c r="F552" s="71">
        <f>E552-D552</f>
        <v>-337127.43</v>
      </c>
      <c r="G552" s="3"/>
    </row>
    <row r="553" spans="1:7" ht="15.75" x14ac:dyDescent="0.25">
      <c r="A553" s="3"/>
      <c r="B553" s="75"/>
      <c r="C553" s="70" t="s">
        <v>151</v>
      </c>
      <c r="D553" s="71">
        <v>0</v>
      </c>
      <c r="E553" s="104"/>
      <c r="F553" s="71">
        <f>E553-D553</f>
        <v>0</v>
      </c>
      <c r="G553" s="3"/>
    </row>
    <row r="554" spans="1:7" ht="15.75" x14ac:dyDescent="0.25">
      <c r="A554" s="3"/>
      <c r="B554" s="70" t="s">
        <v>137</v>
      </c>
      <c r="C554" s="70" t="s">
        <v>152</v>
      </c>
      <c r="D554" s="71">
        <v>569.38</v>
      </c>
      <c r="E554" s="104"/>
      <c r="F554" s="71">
        <f>E554-D554</f>
        <v>-569.38</v>
      </c>
      <c r="G554" s="3"/>
    </row>
    <row r="555" spans="1:7" ht="15.75" x14ac:dyDescent="0.25">
      <c r="A555" s="3"/>
      <c r="B555" s="76"/>
      <c r="C555" s="76" t="s">
        <v>153</v>
      </c>
      <c r="D555" s="77">
        <f>D550+D554</f>
        <v>337696.81</v>
      </c>
      <c r="E555" s="106">
        <f>E550+E554</f>
        <v>0</v>
      </c>
      <c r="F555" s="77">
        <f>F550+F554</f>
        <v>-337696.81</v>
      </c>
      <c r="G555" s="3"/>
    </row>
    <row r="556" spans="1:7" ht="15.75" x14ac:dyDescent="0.25">
      <c r="A556" s="3"/>
      <c r="B556" s="4"/>
      <c r="C556" s="4"/>
      <c r="D556" s="3"/>
      <c r="E556" s="3"/>
      <c r="F556" s="3"/>
      <c r="G556" s="3"/>
    </row>
    <row r="557" spans="1:7" ht="15.75" x14ac:dyDescent="0.25">
      <c r="A557" s="3"/>
      <c r="B557" s="4"/>
      <c r="C557" s="31" t="s">
        <v>154</v>
      </c>
      <c r="D557" s="31"/>
      <c r="E557" s="31"/>
      <c r="F557" s="4"/>
      <c r="G557" s="4"/>
    </row>
    <row r="558" spans="1:7" ht="15.75" x14ac:dyDescent="0.25">
      <c r="A558" s="3"/>
      <c r="B558" s="4"/>
      <c r="C558" s="94" t="s">
        <v>119</v>
      </c>
      <c r="D558" s="3"/>
      <c r="E558" s="3"/>
      <c r="F558" s="3"/>
      <c r="G558" s="56">
        <f>G559</f>
        <v>39326.79</v>
      </c>
    </row>
    <row r="559" spans="1:7" ht="15.75" x14ac:dyDescent="0.25">
      <c r="A559" s="3"/>
      <c r="B559" s="4"/>
      <c r="C559" s="125" t="s">
        <v>347</v>
      </c>
      <c r="D559" s="125"/>
      <c r="E559" s="125"/>
      <c r="F559" s="125"/>
      <c r="G559" s="45">
        <v>39326.79</v>
      </c>
    </row>
    <row r="560" spans="1:7" ht="15.75" x14ac:dyDescent="0.25">
      <c r="A560" s="3"/>
      <c r="B560" s="4"/>
      <c r="C560" s="94" t="s">
        <v>134</v>
      </c>
      <c r="D560" s="94"/>
      <c r="E560" s="94"/>
      <c r="F560" s="3"/>
      <c r="G560" s="56">
        <f>G561</f>
        <v>23479.47</v>
      </c>
    </row>
    <row r="561" spans="1:7" ht="15.75" x14ac:dyDescent="0.25">
      <c r="A561" s="3"/>
      <c r="B561" s="4"/>
      <c r="C561" s="3" t="s">
        <v>348</v>
      </c>
      <c r="D561" s="3"/>
      <c r="E561" s="3"/>
      <c r="F561" s="3"/>
      <c r="G561" s="45">
        <v>23479.47</v>
      </c>
    </row>
    <row r="562" spans="1:7" ht="37.5" customHeight="1" x14ac:dyDescent="0.25">
      <c r="A562" s="3"/>
      <c r="B562" s="31" t="s">
        <v>158</v>
      </c>
      <c r="C562" s="211" t="s">
        <v>278</v>
      </c>
      <c r="D562" s="211"/>
      <c r="E562" s="211"/>
      <c r="F562" s="211"/>
      <c r="G562" s="211"/>
    </row>
    <row r="563" spans="1:7" ht="12.75" customHeight="1" x14ac:dyDescent="0.25">
      <c r="A563" s="3"/>
      <c r="B563" s="4"/>
      <c r="C563" s="211"/>
      <c r="D563" s="211"/>
      <c r="E563" s="211"/>
      <c r="F563" s="211"/>
      <c r="G563" s="211"/>
    </row>
    <row r="564" spans="1:7" ht="15.75" x14ac:dyDescent="0.25">
      <c r="A564" s="3"/>
      <c r="B564" s="4"/>
      <c r="C564" s="4"/>
      <c r="D564" s="3"/>
      <c r="E564" s="3"/>
      <c r="F564" s="3"/>
      <c r="G564" s="3"/>
    </row>
    <row r="565" spans="1:7" ht="31.5" x14ac:dyDescent="0.25">
      <c r="A565" s="3"/>
      <c r="B565" s="76" t="s">
        <v>143</v>
      </c>
      <c r="C565" s="20" t="s">
        <v>144</v>
      </c>
      <c r="D565" s="20" t="s">
        <v>160</v>
      </c>
      <c r="E565" s="91" t="s">
        <v>161</v>
      </c>
      <c r="F565" s="3"/>
      <c r="G565" s="3"/>
    </row>
    <row r="566" spans="1:7" ht="31.5" x14ac:dyDescent="0.25">
      <c r="A566" s="3"/>
      <c r="B566" s="70" t="s">
        <v>17</v>
      </c>
      <c r="C566" s="81" t="s">
        <v>162</v>
      </c>
      <c r="D566" s="83">
        <v>0</v>
      </c>
      <c r="E566" s="108"/>
      <c r="F566" s="3"/>
      <c r="G566" s="3"/>
    </row>
    <row r="567" spans="1:7" ht="15.75" x14ac:dyDescent="0.25">
      <c r="A567" s="3"/>
      <c r="B567" s="70" t="s">
        <v>19</v>
      </c>
      <c r="C567" s="81" t="s">
        <v>163</v>
      </c>
      <c r="D567" s="83">
        <v>0</v>
      </c>
      <c r="E567" s="109"/>
      <c r="F567" s="3"/>
      <c r="G567" s="3"/>
    </row>
    <row r="568" spans="1:7" ht="15.75" x14ac:dyDescent="0.25">
      <c r="A568" s="3"/>
      <c r="B568" s="70" t="s">
        <v>21</v>
      </c>
      <c r="C568" s="81" t="s">
        <v>164</v>
      </c>
      <c r="D568" s="83">
        <v>0</v>
      </c>
      <c r="E568" s="109"/>
      <c r="F568" s="3"/>
      <c r="G568" s="3"/>
    </row>
    <row r="569" spans="1:7" ht="15.75" x14ac:dyDescent="0.25">
      <c r="A569" s="3"/>
      <c r="B569" s="70"/>
      <c r="C569" s="84" t="s">
        <v>38</v>
      </c>
      <c r="D569" s="85">
        <f>D566+D567+D568</f>
        <v>0</v>
      </c>
      <c r="E569" s="110">
        <f>E566+E567+E568</f>
        <v>0</v>
      </c>
      <c r="F569" s="3"/>
      <c r="G569" s="3"/>
    </row>
    <row r="570" spans="1:7" ht="15.75" x14ac:dyDescent="0.25">
      <c r="A570" s="3"/>
      <c r="B570" s="4"/>
      <c r="C570" s="4"/>
      <c r="D570" s="3"/>
      <c r="E570" s="3"/>
      <c r="F570" s="3"/>
      <c r="G570" s="3"/>
    </row>
    <row r="571" spans="1:7" ht="15.75" x14ac:dyDescent="0.25">
      <c r="A571" s="3"/>
      <c r="B571" s="31" t="s">
        <v>170</v>
      </c>
      <c r="C571" s="31" t="s">
        <v>171</v>
      </c>
      <c r="D571" s="94"/>
      <c r="E571" s="94"/>
      <c r="F571" s="94"/>
      <c r="G571" s="3"/>
    </row>
    <row r="572" spans="1:7" ht="15.75" x14ac:dyDescent="0.25">
      <c r="A572" s="3"/>
      <c r="B572" s="4"/>
      <c r="C572" s="4" t="s">
        <v>139</v>
      </c>
      <c r="D572" s="3"/>
      <c r="E572" s="3"/>
      <c r="F572" s="3"/>
      <c r="G572" s="3"/>
    </row>
    <row r="573" spans="1:7" ht="15.75" x14ac:dyDescent="0.25">
      <c r="A573" s="3"/>
      <c r="B573" s="4"/>
      <c r="C573" s="4"/>
      <c r="D573" s="3"/>
      <c r="E573" s="3"/>
      <c r="F573" s="3"/>
      <c r="G573" s="3"/>
    </row>
    <row r="574" spans="1:7" ht="15.75" x14ac:dyDescent="0.25">
      <c r="A574" s="3"/>
      <c r="B574" s="38" t="s">
        <v>137</v>
      </c>
      <c r="C574" s="38" t="s">
        <v>349</v>
      </c>
      <c r="D574" s="38"/>
      <c r="E574" s="4"/>
      <c r="F574" s="4"/>
      <c r="G574" s="4"/>
    </row>
    <row r="575" spans="1:7" ht="15.75" x14ac:dyDescent="0.25">
      <c r="A575" s="3"/>
      <c r="B575" s="4"/>
      <c r="C575" s="4"/>
      <c r="D575" s="4"/>
      <c r="E575" s="4"/>
      <c r="F575" s="4"/>
      <c r="G575" s="4"/>
    </row>
    <row r="576" spans="1:7" ht="15.75" x14ac:dyDescent="0.25">
      <c r="A576" s="3"/>
      <c r="B576" s="4"/>
      <c r="C576" s="4"/>
      <c r="D576" s="4"/>
      <c r="E576" s="4"/>
      <c r="F576" s="4"/>
      <c r="G576" s="4"/>
    </row>
    <row r="577" spans="1:7" ht="22.5" customHeight="1" x14ac:dyDescent="0.25">
      <c r="A577" s="3"/>
      <c r="B577" s="4"/>
      <c r="C577" s="7" t="s">
        <v>350</v>
      </c>
      <c r="D577" s="8"/>
      <c r="E577" s="8"/>
      <c r="F577" s="3"/>
      <c r="G577" s="3"/>
    </row>
    <row r="578" spans="1:7" ht="15.75" x14ac:dyDescent="0.25">
      <c r="A578" s="3"/>
      <c r="B578" s="4"/>
      <c r="C578" s="4"/>
      <c r="D578" s="3"/>
      <c r="E578" s="3"/>
      <c r="F578" s="3"/>
      <c r="G578" s="3"/>
    </row>
    <row r="579" spans="1:7" ht="15.75" customHeight="1" x14ac:dyDescent="0.25">
      <c r="A579" s="3"/>
      <c r="B579" s="9" t="s">
        <v>1</v>
      </c>
      <c r="C579" s="194" t="s">
        <v>2</v>
      </c>
      <c r="D579" s="194"/>
      <c r="E579" s="194"/>
      <c r="F579" s="194"/>
      <c r="G579" s="194"/>
    </row>
    <row r="580" spans="1:7" ht="18.75" x14ac:dyDescent="0.25">
      <c r="A580" s="3"/>
      <c r="B580" s="4"/>
      <c r="C580" s="12" t="s">
        <v>4</v>
      </c>
      <c r="D580" s="13"/>
      <c r="E580" s="3"/>
      <c r="F580" s="90">
        <v>5151</v>
      </c>
      <c r="G580" s="15" t="s">
        <v>5</v>
      </c>
    </row>
    <row r="581" spans="1:7" ht="18.75" x14ac:dyDescent="0.25">
      <c r="A581" s="3"/>
      <c r="B581" s="4"/>
      <c r="C581" s="12" t="s">
        <v>6</v>
      </c>
      <c r="D581" s="3"/>
      <c r="E581" s="3"/>
      <c r="F581" s="90">
        <v>30963</v>
      </c>
      <c r="G581" s="15" t="s">
        <v>7</v>
      </c>
    </row>
    <row r="582" spans="1:7" ht="18.75" x14ac:dyDescent="0.25">
      <c r="A582" s="3"/>
      <c r="B582" s="4"/>
      <c r="C582" s="12" t="s">
        <v>8</v>
      </c>
      <c r="D582" s="3"/>
      <c r="E582" s="3"/>
      <c r="F582" s="90">
        <v>8814</v>
      </c>
      <c r="G582" s="15" t="s">
        <v>5</v>
      </c>
    </row>
    <row r="583" spans="1:7" ht="15.75" x14ac:dyDescent="0.25">
      <c r="A583" s="3"/>
      <c r="B583" s="4"/>
      <c r="C583" s="30" t="s">
        <v>351</v>
      </c>
      <c r="D583" s="94"/>
      <c r="E583" s="3"/>
      <c r="F583" s="90"/>
      <c r="G583" s="15"/>
    </row>
    <row r="584" spans="1:7" ht="18.75" x14ac:dyDescent="0.25">
      <c r="A584" s="3"/>
      <c r="B584" s="4"/>
      <c r="C584" s="12" t="s">
        <v>4</v>
      </c>
      <c r="D584" s="3"/>
      <c r="E584" s="3"/>
      <c r="F584" s="90">
        <v>9335.01</v>
      </c>
      <c r="G584" s="15" t="s">
        <v>5</v>
      </c>
    </row>
    <row r="585" spans="1:7" ht="18.75" x14ac:dyDescent="0.25">
      <c r="A585" s="3"/>
      <c r="B585" s="4"/>
      <c r="C585" s="12" t="s">
        <v>6</v>
      </c>
      <c r="D585" s="3"/>
      <c r="E585" s="3"/>
      <c r="F585" s="90">
        <v>39119.4</v>
      </c>
      <c r="G585" s="15" t="s">
        <v>7</v>
      </c>
    </row>
    <row r="586" spans="1:7" ht="18.75" x14ac:dyDescent="0.25">
      <c r="A586" s="3"/>
      <c r="B586" s="4"/>
      <c r="C586" s="12" t="s">
        <v>8</v>
      </c>
      <c r="D586" s="3"/>
      <c r="E586" s="3"/>
      <c r="F586" s="90">
        <v>9509</v>
      </c>
      <c r="G586" s="15" t="s">
        <v>5</v>
      </c>
    </row>
    <row r="587" spans="1:7" ht="28.5" customHeight="1" x14ac:dyDescent="0.25">
      <c r="A587" s="3"/>
      <c r="B587" s="4"/>
      <c r="C587" s="195" t="s">
        <v>10</v>
      </c>
      <c r="D587" s="195"/>
      <c r="E587" s="195"/>
      <c r="F587" s="195"/>
      <c r="G587" s="195"/>
    </row>
    <row r="588" spans="1:7" ht="15.75" x14ac:dyDescent="0.25">
      <c r="A588" s="3"/>
      <c r="B588" s="4"/>
      <c r="C588" s="4"/>
      <c r="D588" s="3"/>
      <c r="E588" s="3"/>
      <c r="F588" s="3"/>
      <c r="G588" s="3"/>
    </row>
    <row r="589" spans="1:7" ht="46.5" customHeight="1" x14ac:dyDescent="0.25">
      <c r="A589" s="3"/>
      <c r="B589" s="18" t="s">
        <v>11</v>
      </c>
      <c r="C589" s="19" t="s">
        <v>12</v>
      </c>
      <c r="D589" s="20" t="s">
        <v>13</v>
      </c>
      <c r="E589" s="91" t="s">
        <v>14</v>
      </c>
      <c r="F589" s="91" t="s">
        <v>15</v>
      </c>
      <c r="G589" s="20" t="s">
        <v>16</v>
      </c>
    </row>
    <row r="590" spans="1:7" ht="22.5" customHeight="1" x14ac:dyDescent="0.25">
      <c r="A590" s="3"/>
      <c r="B590" s="21" t="s">
        <v>17</v>
      </c>
      <c r="C590" s="22" t="s">
        <v>18</v>
      </c>
      <c r="D590" s="23">
        <v>1560450</v>
      </c>
      <c r="E590" s="92"/>
      <c r="F590" s="92"/>
      <c r="G590" s="23">
        <f t="shared" ref="G590:G599" si="6">E590-F590</f>
        <v>0</v>
      </c>
    </row>
    <row r="591" spans="1:7" ht="24" customHeight="1" x14ac:dyDescent="0.25">
      <c r="A591" s="3"/>
      <c r="B591" s="21" t="s">
        <v>19</v>
      </c>
      <c r="C591" s="22" t="s">
        <v>20</v>
      </c>
      <c r="D591" s="23">
        <v>17261137.27</v>
      </c>
      <c r="E591" s="92"/>
      <c r="F591" s="92"/>
      <c r="G591" s="23">
        <f t="shared" si="6"/>
        <v>0</v>
      </c>
    </row>
    <row r="592" spans="1:7" ht="31.5" x14ac:dyDescent="0.25">
      <c r="A592" s="3"/>
      <c r="B592" s="21" t="s">
        <v>21</v>
      </c>
      <c r="C592" s="22" t="s">
        <v>22</v>
      </c>
      <c r="D592" s="23">
        <v>1086525.72</v>
      </c>
      <c r="E592" s="92"/>
      <c r="F592" s="92"/>
      <c r="G592" s="23">
        <f t="shared" si="6"/>
        <v>0</v>
      </c>
    </row>
    <row r="593" spans="1:7" ht="31.5" x14ac:dyDescent="0.25">
      <c r="A593" s="3"/>
      <c r="B593" s="21" t="s">
        <v>23</v>
      </c>
      <c r="C593" s="22" t="s">
        <v>24</v>
      </c>
      <c r="D593" s="23">
        <v>0</v>
      </c>
      <c r="E593" s="92"/>
      <c r="F593" s="92"/>
      <c r="G593" s="23">
        <f t="shared" si="6"/>
        <v>0</v>
      </c>
    </row>
    <row r="594" spans="1:7" ht="47.25" x14ac:dyDescent="0.25">
      <c r="A594" s="3"/>
      <c r="B594" s="21" t="s">
        <v>25</v>
      </c>
      <c r="C594" s="22" t="s">
        <v>26</v>
      </c>
      <c r="D594" s="23">
        <v>137905.23000000001</v>
      </c>
      <c r="E594" s="92"/>
      <c r="F594" s="92"/>
      <c r="G594" s="23">
        <f t="shared" si="6"/>
        <v>0</v>
      </c>
    </row>
    <row r="595" spans="1:7" ht="47.25" x14ac:dyDescent="0.25">
      <c r="A595" s="3"/>
      <c r="B595" s="21" t="s">
        <v>27</v>
      </c>
      <c r="C595" s="22" t="s">
        <v>28</v>
      </c>
      <c r="D595" s="23">
        <v>150548.60999999999</v>
      </c>
      <c r="E595" s="92"/>
      <c r="F595" s="92"/>
      <c r="G595" s="23">
        <f t="shared" si="6"/>
        <v>0</v>
      </c>
    </row>
    <row r="596" spans="1:7" ht="31.5" x14ac:dyDescent="0.25">
      <c r="A596" s="3"/>
      <c r="B596" s="21" t="s">
        <v>29</v>
      </c>
      <c r="C596" s="22" t="s">
        <v>30</v>
      </c>
      <c r="D596" s="23">
        <v>23293.82</v>
      </c>
      <c r="E596" s="92"/>
      <c r="F596" s="92"/>
      <c r="G596" s="23">
        <f t="shared" si="6"/>
        <v>0</v>
      </c>
    </row>
    <row r="597" spans="1:7" ht="31.5" customHeight="1" x14ac:dyDescent="0.25">
      <c r="A597" s="3"/>
      <c r="B597" s="21" t="s">
        <v>31</v>
      </c>
      <c r="C597" s="22" t="s">
        <v>32</v>
      </c>
      <c r="D597" s="23">
        <v>0</v>
      </c>
      <c r="E597" s="92"/>
      <c r="F597" s="92"/>
      <c r="G597" s="23">
        <f t="shared" si="6"/>
        <v>0</v>
      </c>
    </row>
    <row r="598" spans="1:7" ht="47.25" x14ac:dyDescent="0.25">
      <c r="A598" s="3"/>
      <c r="B598" s="21" t="s">
        <v>33</v>
      </c>
      <c r="C598" s="22" t="s">
        <v>34</v>
      </c>
      <c r="D598" s="23">
        <v>35697.51</v>
      </c>
      <c r="E598" s="92"/>
      <c r="F598" s="92"/>
      <c r="G598" s="23">
        <f t="shared" si="6"/>
        <v>0</v>
      </c>
    </row>
    <row r="599" spans="1:7" ht="26.25" customHeight="1" x14ac:dyDescent="0.25">
      <c r="A599" s="3"/>
      <c r="B599" s="21" t="s">
        <v>36</v>
      </c>
      <c r="C599" s="22" t="s">
        <v>37</v>
      </c>
      <c r="D599" s="23">
        <v>1638842.83</v>
      </c>
      <c r="E599" s="92"/>
      <c r="F599" s="92"/>
      <c r="G599" s="23">
        <f t="shared" si="6"/>
        <v>0</v>
      </c>
    </row>
    <row r="600" spans="1:7" ht="15.75" x14ac:dyDescent="0.25">
      <c r="A600" s="3"/>
      <c r="B600" s="25"/>
      <c r="C600" s="26" t="s">
        <v>38</v>
      </c>
      <c r="D600" s="27">
        <f>SUM(D590:D599)</f>
        <v>21894400.990000002</v>
      </c>
      <c r="E600" s="93">
        <f>SUM(E590:E599)</f>
        <v>0</v>
      </c>
      <c r="F600" s="93">
        <f>SUM(F590:F599)</f>
        <v>0</v>
      </c>
      <c r="G600" s="27">
        <f>SUM(G590:G599)</f>
        <v>0</v>
      </c>
    </row>
    <row r="601" spans="1:7" ht="15.75" x14ac:dyDescent="0.25">
      <c r="A601" s="3"/>
      <c r="B601" s="4"/>
      <c r="C601" s="4"/>
      <c r="D601" s="3"/>
      <c r="E601" s="3"/>
      <c r="F601" s="3"/>
      <c r="G601" s="3"/>
    </row>
    <row r="602" spans="1:7" ht="18" customHeight="1" x14ac:dyDescent="0.25">
      <c r="A602" s="3"/>
      <c r="B602" s="64"/>
      <c r="C602" s="96" t="s">
        <v>352</v>
      </c>
      <c r="D602" s="155"/>
      <c r="E602" s="155"/>
      <c r="F602" s="155"/>
      <c r="G602" s="124">
        <f>G603+G605</f>
        <v>1560450</v>
      </c>
    </row>
    <row r="603" spans="1:7" ht="20.25" customHeight="1" x14ac:dyDescent="0.25">
      <c r="A603" s="3"/>
      <c r="B603" s="64"/>
      <c r="C603" s="55" t="s">
        <v>353</v>
      </c>
      <c r="D603" s="155"/>
      <c r="E603" s="155"/>
      <c r="F603" s="155"/>
      <c r="G603" s="156">
        <v>847275</v>
      </c>
    </row>
    <row r="604" spans="1:7" ht="15.75" x14ac:dyDescent="0.25">
      <c r="A604" s="3"/>
      <c r="B604" s="64"/>
      <c r="C604" s="125" t="s">
        <v>354</v>
      </c>
      <c r="D604" s="101"/>
      <c r="E604" s="101"/>
      <c r="F604" s="101"/>
      <c r="G604" s="157"/>
    </row>
    <row r="605" spans="1:7" ht="19.5" customHeight="1" x14ac:dyDescent="0.25">
      <c r="A605" s="3"/>
      <c r="B605" s="64"/>
      <c r="C605" s="212" t="s">
        <v>351</v>
      </c>
      <c r="D605" s="212"/>
      <c r="E605" s="158"/>
      <c r="F605" s="158"/>
      <c r="G605" s="159">
        <f>G606+G607</f>
        <v>713175</v>
      </c>
    </row>
    <row r="606" spans="1:7" ht="17.25" customHeight="1" x14ac:dyDescent="0.25">
      <c r="A606" s="3"/>
      <c r="B606" s="64"/>
      <c r="C606" s="205" t="s">
        <v>355</v>
      </c>
      <c r="D606" s="205"/>
      <c r="E606" s="112"/>
      <c r="F606" s="112"/>
      <c r="G606" s="115">
        <v>191325</v>
      </c>
    </row>
    <row r="607" spans="1:7" ht="18.75" customHeight="1" x14ac:dyDescent="0.25">
      <c r="A607" s="3"/>
      <c r="B607" s="64"/>
      <c r="C607" s="205" t="s">
        <v>356</v>
      </c>
      <c r="D607" s="205"/>
      <c r="E607" s="112"/>
      <c r="F607" s="112"/>
      <c r="G607" s="115">
        <v>521850</v>
      </c>
    </row>
    <row r="608" spans="1:7" ht="18.75" customHeight="1" x14ac:dyDescent="0.25">
      <c r="A608" s="3"/>
      <c r="B608" s="64"/>
      <c r="C608" s="114" t="s">
        <v>357</v>
      </c>
      <c r="D608" s="114"/>
      <c r="E608" s="112"/>
      <c r="F608" s="112"/>
      <c r="G608" s="115"/>
    </row>
    <row r="609" spans="1:7" ht="23.25" customHeight="1" x14ac:dyDescent="0.25">
      <c r="A609" s="3"/>
      <c r="B609" s="64"/>
      <c r="C609" s="96" t="s">
        <v>50</v>
      </c>
      <c r="D609" s="94"/>
      <c r="E609" s="101"/>
      <c r="F609" s="101"/>
      <c r="G609" s="160">
        <f>G610+G612</f>
        <v>17261137.27</v>
      </c>
    </row>
    <row r="610" spans="1:7" ht="20.25" customHeight="1" x14ac:dyDescent="0.25">
      <c r="A610" s="3"/>
      <c r="B610" s="64"/>
      <c r="C610" s="161" t="s">
        <v>353</v>
      </c>
      <c r="D610" s="94"/>
      <c r="E610" s="101"/>
      <c r="F610" s="101"/>
      <c r="G610" s="162">
        <f>G611</f>
        <v>4827022.45</v>
      </c>
    </row>
    <row r="611" spans="1:7" ht="15" customHeight="1" x14ac:dyDescent="0.25">
      <c r="A611" s="3"/>
      <c r="B611" s="64"/>
      <c r="C611" s="13" t="s">
        <v>358</v>
      </c>
      <c r="D611" s="13"/>
      <c r="E611" s="101"/>
      <c r="F611" s="101"/>
      <c r="G611" s="157">
        <v>4827022.45</v>
      </c>
    </row>
    <row r="612" spans="1:7" ht="24" customHeight="1" x14ac:dyDescent="0.25">
      <c r="A612" s="3"/>
      <c r="B612" s="64"/>
      <c r="C612" s="212" t="s">
        <v>351</v>
      </c>
      <c r="D612" s="212"/>
      <c r="E612" s="101"/>
      <c r="F612" s="101"/>
      <c r="G612" s="159">
        <f>SUM(G613:G616)</f>
        <v>12434114.82</v>
      </c>
    </row>
    <row r="613" spans="1:7" ht="21.75" customHeight="1" x14ac:dyDescent="0.25">
      <c r="A613" s="3"/>
      <c r="B613" s="64"/>
      <c r="C613" s="163" t="s">
        <v>359</v>
      </c>
      <c r="D613" s="3"/>
      <c r="E613" s="112"/>
      <c r="F613" s="112"/>
      <c r="G613" s="115">
        <v>3698322.98</v>
      </c>
    </row>
    <row r="614" spans="1:7" ht="15.75" x14ac:dyDescent="0.25">
      <c r="A614" s="3"/>
      <c r="B614" s="64"/>
      <c r="C614" s="119" t="s">
        <v>360</v>
      </c>
      <c r="D614" s="97"/>
      <c r="E614" s="112"/>
      <c r="F614" s="112"/>
      <c r="G614" s="115">
        <v>3902233.39</v>
      </c>
    </row>
    <row r="615" spans="1:7" ht="15.75" x14ac:dyDescent="0.25">
      <c r="A615" s="3"/>
      <c r="B615" s="64"/>
      <c r="C615" s="119" t="s">
        <v>361</v>
      </c>
      <c r="D615" s="3"/>
      <c r="E615" s="112"/>
      <c r="F615" s="112"/>
      <c r="G615" s="115">
        <v>934424.56</v>
      </c>
    </row>
    <row r="616" spans="1:7" ht="15.75" x14ac:dyDescent="0.25">
      <c r="A616" s="3"/>
      <c r="B616" s="64"/>
      <c r="C616" s="119" t="s">
        <v>362</v>
      </c>
      <c r="D616" s="97"/>
      <c r="E616" s="112"/>
      <c r="F616" s="112"/>
      <c r="G616" s="115">
        <v>3899133.89</v>
      </c>
    </row>
    <row r="617" spans="1:7" ht="24.75" customHeight="1" x14ac:dyDescent="0.25">
      <c r="A617" s="3"/>
      <c r="B617" s="64"/>
      <c r="C617" s="96" t="s">
        <v>56</v>
      </c>
      <c r="D617" s="101"/>
      <c r="E617" s="101"/>
      <c r="F617" s="101"/>
      <c r="G617" s="160">
        <f>G618</f>
        <v>1086525.72</v>
      </c>
    </row>
    <row r="618" spans="1:7" ht="20.25" customHeight="1" x14ac:dyDescent="0.25">
      <c r="A618" s="3"/>
      <c r="B618" s="64"/>
      <c r="C618" s="161" t="s">
        <v>353</v>
      </c>
      <c r="D618" s="101"/>
      <c r="E618" s="101"/>
      <c r="F618" s="101"/>
      <c r="G618" s="162">
        <f>G619</f>
        <v>1086525.72</v>
      </c>
    </row>
    <row r="619" spans="1:7" ht="16.5" customHeight="1" x14ac:dyDescent="0.25">
      <c r="A619" s="3"/>
      <c r="B619" s="64"/>
      <c r="C619" s="3" t="s">
        <v>363</v>
      </c>
      <c r="D619" s="101"/>
      <c r="E619" s="101"/>
      <c r="F619" s="101"/>
      <c r="G619" s="157">
        <v>1086525.72</v>
      </c>
    </row>
    <row r="620" spans="1:7" ht="27.75" customHeight="1" x14ac:dyDescent="0.25">
      <c r="A620" s="3"/>
      <c r="B620" s="64"/>
      <c r="C620" s="201" t="s">
        <v>185</v>
      </c>
      <c r="D620" s="201"/>
      <c r="E620" s="201"/>
      <c r="F620" s="101"/>
      <c r="G620" s="162">
        <f>SUM(G621:G643)</f>
        <v>137905.23000000004</v>
      </c>
    </row>
    <row r="621" spans="1:7" ht="15.75" x14ac:dyDescent="0.25">
      <c r="A621" s="3"/>
      <c r="B621" s="64"/>
      <c r="C621" s="13" t="s">
        <v>364</v>
      </c>
      <c r="D621" s="13"/>
      <c r="E621" s="101"/>
      <c r="F621" s="101"/>
      <c r="G621" s="157">
        <v>4255.8</v>
      </c>
    </row>
    <row r="622" spans="1:7" ht="15.75" x14ac:dyDescent="0.25">
      <c r="A622" s="3"/>
      <c r="B622" s="64"/>
      <c r="C622" s="97" t="s">
        <v>83</v>
      </c>
      <c r="D622" s="97"/>
      <c r="E622" s="101"/>
      <c r="F622" s="101"/>
      <c r="G622" s="157">
        <v>57743.25</v>
      </c>
    </row>
    <row r="623" spans="1:7" ht="15.75" x14ac:dyDescent="0.25">
      <c r="A623" s="3"/>
      <c r="B623" s="64"/>
      <c r="C623" s="97" t="s">
        <v>365</v>
      </c>
      <c r="D623" s="97"/>
      <c r="E623" s="101"/>
      <c r="F623" s="101"/>
      <c r="G623" s="157">
        <v>4981.5</v>
      </c>
    </row>
    <row r="624" spans="1:7" ht="15.75" x14ac:dyDescent="0.25">
      <c r="A624" s="3"/>
      <c r="B624" s="64"/>
      <c r="C624" s="97" t="s">
        <v>195</v>
      </c>
      <c r="D624" s="97"/>
      <c r="E624" s="101"/>
      <c r="F624" s="101"/>
      <c r="G624" s="157">
        <v>2684</v>
      </c>
    </row>
    <row r="625" spans="1:7" ht="15.75" x14ac:dyDescent="0.25">
      <c r="A625" s="3"/>
      <c r="B625" s="64"/>
      <c r="C625" s="97" t="s">
        <v>366</v>
      </c>
      <c r="D625" s="154"/>
      <c r="E625" s="101"/>
      <c r="F625" s="101"/>
      <c r="G625" s="157">
        <v>551</v>
      </c>
    </row>
    <row r="626" spans="1:7" ht="15.75" x14ac:dyDescent="0.25">
      <c r="A626" s="3"/>
      <c r="B626" s="64"/>
      <c r="C626" s="97" t="s">
        <v>82</v>
      </c>
      <c r="D626" s="97"/>
      <c r="E626" s="101"/>
      <c r="F626" s="101"/>
      <c r="G626" s="157">
        <v>5599.8</v>
      </c>
    </row>
    <row r="627" spans="1:7" ht="15.75" x14ac:dyDescent="0.25">
      <c r="A627" s="3"/>
      <c r="B627" s="64"/>
      <c r="C627" s="97" t="s">
        <v>367</v>
      </c>
      <c r="D627" s="97"/>
      <c r="E627" s="101"/>
      <c r="F627" s="101"/>
      <c r="G627" s="157">
        <v>1698.98</v>
      </c>
    </row>
    <row r="628" spans="1:7" ht="15.75" x14ac:dyDescent="0.25">
      <c r="A628" s="3"/>
      <c r="B628" s="64"/>
      <c r="C628" s="97" t="s">
        <v>368</v>
      </c>
      <c r="D628" s="154"/>
      <c r="E628" s="101"/>
      <c r="F628" s="101"/>
      <c r="G628" s="157">
        <v>450</v>
      </c>
    </row>
    <row r="629" spans="1:7" ht="15.75" x14ac:dyDescent="0.25">
      <c r="A629" s="3"/>
      <c r="B629" s="64"/>
      <c r="C629" s="97" t="s">
        <v>369</v>
      </c>
      <c r="D629" s="97"/>
      <c r="E629" s="101"/>
      <c r="F629" s="101"/>
      <c r="G629" s="157">
        <v>5806.02</v>
      </c>
    </row>
    <row r="630" spans="1:7" ht="15.75" x14ac:dyDescent="0.25">
      <c r="A630" s="3"/>
      <c r="B630" s="64"/>
      <c r="C630" s="97" t="s">
        <v>370</v>
      </c>
      <c r="D630" s="97"/>
      <c r="E630" s="101"/>
      <c r="F630" s="101"/>
      <c r="G630" s="157">
        <v>1650</v>
      </c>
    </row>
    <row r="631" spans="1:7" ht="15.75" x14ac:dyDescent="0.25">
      <c r="A631" s="3"/>
      <c r="B631" s="64"/>
      <c r="C631" s="97" t="s">
        <v>371</v>
      </c>
      <c r="D631" s="154"/>
      <c r="E631" s="101"/>
      <c r="F631" s="101"/>
      <c r="G631" s="157">
        <v>565</v>
      </c>
    </row>
    <row r="632" spans="1:7" ht="15.75" x14ac:dyDescent="0.25">
      <c r="A632" s="3"/>
      <c r="B632" s="64"/>
      <c r="C632" s="97" t="s">
        <v>265</v>
      </c>
      <c r="D632" s="154"/>
      <c r="E632" s="101"/>
      <c r="F632" s="101"/>
      <c r="G632" s="157">
        <v>440</v>
      </c>
    </row>
    <row r="633" spans="1:7" ht="15.75" x14ac:dyDescent="0.25">
      <c r="A633" s="3"/>
      <c r="B633" s="64"/>
      <c r="C633" s="97" t="s">
        <v>372</v>
      </c>
      <c r="D633" s="97"/>
      <c r="E633" s="101"/>
      <c r="F633" s="101"/>
      <c r="G633" s="157">
        <v>5380.08</v>
      </c>
    </row>
    <row r="634" spans="1:7" ht="15.75" x14ac:dyDescent="0.25">
      <c r="A634" s="3"/>
      <c r="B634" s="64"/>
      <c r="C634" s="97" t="s">
        <v>373</v>
      </c>
      <c r="D634" s="154"/>
      <c r="E634" s="101"/>
      <c r="F634" s="101"/>
      <c r="G634" s="157">
        <v>690</v>
      </c>
    </row>
    <row r="635" spans="1:7" ht="15.75" x14ac:dyDescent="0.25">
      <c r="A635" s="3"/>
      <c r="B635" s="64"/>
      <c r="C635" s="97" t="s">
        <v>374</v>
      </c>
      <c r="D635" s="97"/>
      <c r="E635" s="101"/>
      <c r="F635" s="101"/>
      <c r="G635" s="157">
        <v>1349.8</v>
      </c>
    </row>
    <row r="636" spans="1:7" ht="15.75" x14ac:dyDescent="0.25">
      <c r="A636" s="3"/>
      <c r="B636" s="64"/>
      <c r="C636" s="97" t="s">
        <v>375</v>
      </c>
      <c r="D636" s="97"/>
      <c r="E636" s="101"/>
      <c r="F636" s="101"/>
      <c r="G636" s="157">
        <v>3257.49</v>
      </c>
    </row>
    <row r="637" spans="1:7" ht="15.75" x14ac:dyDescent="0.25">
      <c r="A637" s="3"/>
      <c r="B637" s="64"/>
      <c r="C637" s="97" t="s">
        <v>127</v>
      </c>
      <c r="D637" s="97"/>
      <c r="E637" s="101"/>
      <c r="F637" s="101"/>
      <c r="G637" s="157">
        <v>5000</v>
      </c>
    </row>
    <row r="638" spans="1:7" ht="15.75" x14ac:dyDescent="0.25">
      <c r="A638" s="3"/>
      <c r="B638" s="64"/>
      <c r="C638" s="97" t="s">
        <v>376</v>
      </c>
      <c r="D638" s="97"/>
      <c r="E638" s="101"/>
      <c r="F638" s="101"/>
      <c r="G638" s="157">
        <v>1021.5</v>
      </c>
    </row>
    <row r="639" spans="1:7" ht="15.75" x14ac:dyDescent="0.25">
      <c r="A639" s="3"/>
      <c r="B639" s="64"/>
      <c r="C639" s="205" t="s">
        <v>377</v>
      </c>
      <c r="D639" s="205"/>
      <c r="E639" s="101"/>
      <c r="F639" s="101"/>
      <c r="G639" s="157">
        <v>14911.1</v>
      </c>
    </row>
    <row r="640" spans="1:7" ht="15" customHeight="1" x14ac:dyDescent="0.25">
      <c r="A640" s="3"/>
      <c r="B640" s="64"/>
      <c r="C640" s="13" t="s">
        <v>378</v>
      </c>
      <c r="D640" s="13"/>
      <c r="E640" s="101"/>
      <c r="F640" s="101"/>
      <c r="G640" s="157">
        <v>8595.2099999999991</v>
      </c>
    </row>
    <row r="641" spans="1:7" ht="15.75" x14ac:dyDescent="0.25">
      <c r="A641" s="3"/>
      <c r="B641" s="64"/>
      <c r="C641" s="13" t="s">
        <v>379</v>
      </c>
      <c r="D641" s="13"/>
      <c r="E641" s="101"/>
      <c r="F641" s="101"/>
      <c r="G641" s="157">
        <v>4469</v>
      </c>
    </row>
    <row r="642" spans="1:7" ht="15.75" x14ac:dyDescent="0.25">
      <c r="A642" s="3"/>
      <c r="B642" s="64"/>
      <c r="C642" s="142" t="s">
        <v>294</v>
      </c>
      <c r="D642" s="142"/>
      <c r="E642" s="142"/>
      <c r="F642" s="142"/>
      <c r="G642" s="164">
        <v>5945.7</v>
      </c>
    </row>
    <row r="643" spans="1:7" ht="15.75" x14ac:dyDescent="0.25">
      <c r="A643" s="3"/>
      <c r="B643" s="64"/>
      <c r="C643" s="142" t="s">
        <v>380</v>
      </c>
      <c r="D643" s="142"/>
      <c r="E643" s="142"/>
      <c r="F643" s="142"/>
      <c r="G643" s="164">
        <v>860</v>
      </c>
    </row>
    <row r="644" spans="1:7" ht="24" customHeight="1" x14ac:dyDescent="0.25">
      <c r="A644" s="3"/>
      <c r="B644" s="64"/>
      <c r="C644" s="201" t="s">
        <v>86</v>
      </c>
      <c r="D644" s="201"/>
      <c r="E644" s="201"/>
      <c r="F644" s="142"/>
      <c r="G644" s="124">
        <f>SUM(G645:G662)</f>
        <v>150548.60999999999</v>
      </c>
    </row>
    <row r="645" spans="1:7" ht="15.75" x14ac:dyDescent="0.25">
      <c r="A645" s="3"/>
      <c r="B645" s="64"/>
      <c r="C645" s="119" t="s">
        <v>381</v>
      </c>
      <c r="D645" s="145"/>
      <c r="E645" s="112"/>
      <c r="F645" s="112"/>
      <c r="G645" s="115">
        <v>5850</v>
      </c>
    </row>
    <row r="646" spans="1:7" ht="15.75" x14ac:dyDescent="0.25">
      <c r="A646" s="3"/>
      <c r="B646" s="64"/>
      <c r="C646" s="119" t="s">
        <v>82</v>
      </c>
      <c r="D646" s="145"/>
      <c r="E646" s="112"/>
      <c r="F646" s="112"/>
      <c r="G646" s="115">
        <v>4798.26</v>
      </c>
    </row>
    <row r="647" spans="1:7" ht="15.75" x14ac:dyDescent="0.25">
      <c r="A647" s="3"/>
      <c r="B647" s="64"/>
      <c r="C647" s="119" t="s">
        <v>382</v>
      </c>
      <c r="D647" s="145"/>
      <c r="E647" s="112"/>
      <c r="F647" s="112"/>
      <c r="G647" s="115">
        <v>4257.8</v>
      </c>
    </row>
    <row r="648" spans="1:7" ht="15.75" x14ac:dyDescent="0.25">
      <c r="A648" s="3"/>
      <c r="B648" s="64"/>
      <c r="C648" s="119" t="s">
        <v>383</v>
      </c>
      <c r="D648" s="145"/>
      <c r="E648" s="112"/>
      <c r="F648" s="112"/>
      <c r="G648" s="115">
        <v>7340.98</v>
      </c>
    </row>
    <row r="649" spans="1:7" ht="15.75" x14ac:dyDescent="0.25">
      <c r="A649" s="3"/>
      <c r="B649" s="64"/>
      <c r="C649" s="119" t="s">
        <v>249</v>
      </c>
      <c r="D649" s="145"/>
      <c r="E649" s="112"/>
      <c r="F649" s="112"/>
      <c r="G649" s="115">
        <v>9000</v>
      </c>
    </row>
    <row r="650" spans="1:7" ht="15.75" x14ac:dyDescent="0.25">
      <c r="A650" s="3"/>
      <c r="B650" s="64"/>
      <c r="C650" s="119" t="s">
        <v>384</v>
      </c>
      <c r="D650" s="145"/>
      <c r="E650" s="112"/>
      <c r="F650" s="112"/>
      <c r="G650" s="115">
        <v>10000</v>
      </c>
    </row>
    <row r="651" spans="1:7" ht="16.5" customHeight="1" x14ac:dyDescent="0.25">
      <c r="A651" s="3"/>
      <c r="B651" s="64"/>
      <c r="C651" s="119" t="s">
        <v>385</v>
      </c>
      <c r="D651" s="145"/>
      <c r="E651" s="112"/>
      <c r="F651" s="112"/>
      <c r="G651" s="115">
        <v>25899.38</v>
      </c>
    </row>
    <row r="652" spans="1:7" ht="15.75" x14ac:dyDescent="0.25">
      <c r="A652" s="3"/>
      <c r="B652" s="64"/>
      <c r="C652" s="119" t="s">
        <v>386</v>
      </c>
      <c r="D652" s="145"/>
      <c r="E652" s="112"/>
      <c r="F652" s="112"/>
      <c r="G652" s="115">
        <v>6205.1</v>
      </c>
    </row>
    <row r="653" spans="1:7" ht="17.25" customHeight="1" x14ac:dyDescent="0.25">
      <c r="A653" s="3"/>
      <c r="B653" s="64"/>
      <c r="C653" s="119" t="s">
        <v>387</v>
      </c>
      <c r="D653" s="145"/>
      <c r="E653" s="112"/>
      <c r="F653" s="112"/>
      <c r="G653" s="115">
        <v>12688</v>
      </c>
    </row>
    <row r="654" spans="1:7" ht="15.75" x14ac:dyDescent="0.25">
      <c r="A654" s="3"/>
      <c r="B654" s="64"/>
      <c r="C654" s="119" t="s">
        <v>388</v>
      </c>
      <c r="D654" s="145"/>
      <c r="E654" s="112"/>
      <c r="F654" s="112"/>
      <c r="G654" s="115">
        <v>4514</v>
      </c>
    </row>
    <row r="655" spans="1:7" ht="16.5" customHeight="1" x14ac:dyDescent="0.25">
      <c r="A655" s="3"/>
      <c r="B655" s="64"/>
      <c r="C655" s="119" t="s">
        <v>389</v>
      </c>
      <c r="D655" s="145"/>
      <c r="E655" s="112"/>
      <c r="F655" s="112"/>
      <c r="G655" s="115">
        <v>4843.3999999999996</v>
      </c>
    </row>
    <row r="656" spans="1:7" ht="15.75" x14ac:dyDescent="0.25">
      <c r="A656" s="3"/>
      <c r="B656" s="64"/>
      <c r="C656" s="119" t="s">
        <v>390</v>
      </c>
      <c r="D656" s="145"/>
      <c r="E656" s="112"/>
      <c r="F656" s="112"/>
      <c r="G656" s="115">
        <v>3989.4</v>
      </c>
    </row>
    <row r="657" spans="1:7" ht="15.75" x14ac:dyDescent="0.25">
      <c r="A657" s="3"/>
      <c r="B657" s="64"/>
      <c r="C657" s="119" t="s">
        <v>391</v>
      </c>
      <c r="D657" s="145"/>
      <c r="E657" s="112"/>
      <c r="F657" s="112"/>
      <c r="G657" s="115">
        <v>5002</v>
      </c>
    </row>
    <row r="658" spans="1:7" ht="15.75" x14ac:dyDescent="0.25">
      <c r="A658" s="3"/>
      <c r="B658" s="64"/>
      <c r="C658" s="119" t="s">
        <v>249</v>
      </c>
      <c r="D658" s="145"/>
      <c r="E658" s="112"/>
      <c r="F658" s="112"/>
      <c r="G658" s="115">
        <v>3780</v>
      </c>
    </row>
    <row r="659" spans="1:7" ht="15.75" x14ac:dyDescent="0.25">
      <c r="A659" s="3"/>
      <c r="B659" s="64"/>
      <c r="C659" s="119" t="s">
        <v>82</v>
      </c>
      <c r="D659" s="145"/>
      <c r="E659" s="112"/>
      <c r="F659" s="112"/>
      <c r="G659" s="115">
        <v>6859.71</v>
      </c>
    </row>
    <row r="660" spans="1:7" ht="15.75" customHeight="1" x14ac:dyDescent="0.25">
      <c r="A660" s="3"/>
      <c r="B660" s="64"/>
      <c r="C660" s="119" t="s">
        <v>392</v>
      </c>
      <c r="D660" s="145"/>
      <c r="E660" s="112"/>
      <c r="F660" s="112"/>
      <c r="G660" s="115">
        <v>11736.05</v>
      </c>
    </row>
    <row r="661" spans="1:7" ht="15.75" customHeight="1" x14ac:dyDescent="0.25">
      <c r="A661" s="3"/>
      <c r="B661" s="64"/>
      <c r="C661" s="119" t="s">
        <v>393</v>
      </c>
      <c r="D661" s="145"/>
      <c r="E661" s="112"/>
      <c r="F661" s="112"/>
      <c r="G661" s="115">
        <v>10196.950000000001</v>
      </c>
    </row>
    <row r="662" spans="1:7" ht="16.5" customHeight="1" x14ac:dyDescent="0.25">
      <c r="A662" s="3"/>
      <c r="B662" s="64"/>
      <c r="C662" s="114" t="s">
        <v>88</v>
      </c>
      <c r="D662" s="99"/>
      <c r="E662" s="99"/>
      <c r="F662" s="142"/>
      <c r="G662" s="164">
        <v>13587.58</v>
      </c>
    </row>
    <row r="663" spans="1:7" ht="24" customHeight="1" x14ac:dyDescent="0.25">
      <c r="A663" s="3"/>
      <c r="B663" s="64"/>
      <c r="C663" s="201" t="s">
        <v>89</v>
      </c>
      <c r="D663" s="201"/>
      <c r="E663" s="201"/>
      <c r="F663" s="142"/>
      <c r="G663" s="124">
        <f>G664+G665</f>
        <v>23293.82</v>
      </c>
    </row>
    <row r="664" spans="1:7" ht="15.75" customHeight="1" x14ac:dyDescent="0.25">
      <c r="A664" s="3"/>
      <c r="B664" s="64"/>
      <c r="C664" s="142" t="s">
        <v>394</v>
      </c>
      <c r="D664" s="142"/>
      <c r="E664" s="142"/>
      <c r="F664" s="142"/>
      <c r="G664" s="164">
        <v>8216.7000000000007</v>
      </c>
    </row>
    <row r="665" spans="1:7" ht="15.75" x14ac:dyDescent="0.25">
      <c r="A665" s="3"/>
      <c r="B665" s="64"/>
      <c r="C665" s="205" t="s">
        <v>92</v>
      </c>
      <c r="D665" s="205"/>
      <c r="E665" s="142"/>
      <c r="F665" s="142"/>
      <c r="G665" s="164">
        <v>15077.12</v>
      </c>
    </row>
    <row r="666" spans="1:7" ht="25.5" customHeight="1" x14ac:dyDescent="0.25">
      <c r="A666" s="3"/>
      <c r="B666" s="64"/>
      <c r="C666" s="201" t="s">
        <v>327</v>
      </c>
      <c r="D666" s="201"/>
      <c r="E666" s="201"/>
      <c r="F666" s="112"/>
      <c r="G666" s="113">
        <f>SUM(G667:G672)</f>
        <v>35697.51</v>
      </c>
    </row>
    <row r="667" spans="1:7" ht="15.75" customHeight="1" x14ac:dyDescent="0.25">
      <c r="A667" s="3"/>
      <c r="B667" s="64"/>
      <c r="C667" s="205" t="s">
        <v>395</v>
      </c>
      <c r="D667" s="205"/>
      <c r="E667" s="112"/>
      <c r="F667" s="112"/>
      <c r="G667" s="115">
        <v>4797</v>
      </c>
    </row>
    <row r="668" spans="1:7" ht="15.75" customHeight="1" x14ac:dyDescent="0.25">
      <c r="A668" s="3"/>
      <c r="B668" s="64"/>
      <c r="C668" s="205" t="s">
        <v>396</v>
      </c>
      <c r="D668" s="205"/>
      <c r="E668" s="112"/>
      <c r="F668" s="112"/>
      <c r="G668" s="115">
        <v>6027</v>
      </c>
    </row>
    <row r="669" spans="1:7" ht="15.75" x14ac:dyDescent="0.25">
      <c r="A669" s="3"/>
      <c r="B669" s="64"/>
      <c r="C669" s="114" t="s">
        <v>306</v>
      </c>
      <c r="D669" s="97"/>
      <c r="E669" s="112"/>
      <c r="F669" s="112"/>
      <c r="G669" s="115">
        <v>2797.46</v>
      </c>
    </row>
    <row r="670" spans="1:7" ht="15.75" x14ac:dyDescent="0.25">
      <c r="A670" s="3"/>
      <c r="B670" s="64"/>
      <c r="C670" s="114" t="s">
        <v>397</v>
      </c>
      <c r="D670" s="97"/>
      <c r="E670" s="112"/>
      <c r="F670" s="112"/>
      <c r="G670" s="115">
        <v>6805.15</v>
      </c>
    </row>
    <row r="671" spans="1:7" ht="15.75" x14ac:dyDescent="0.25">
      <c r="A671" s="3"/>
      <c r="B671" s="64"/>
      <c r="C671" s="205" t="s">
        <v>398</v>
      </c>
      <c r="D671" s="205"/>
      <c r="E671" s="205"/>
      <c r="F671" s="112"/>
      <c r="G671" s="115">
        <v>8782.9</v>
      </c>
    </row>
    <row r="672" spans="1:7" ht="15.75" x14ac:dyDescent="0.25">
      <c r="A672" s="3"/>
      <c r="B672" s="64"/>
      <c r="C672" s="205" t="s">
        <v>399</v>
      </c>
      <c r="D672" s="205"/>
      <c r="E672" s="112"/>
      <c r="F672" s="112"/>
      <c r="G672" s="115">
        <v>6488</v>
      </c>
    </row>
    <row r="673" spans="1:7" ht="26.25" customHeight="1" x14ac:dyDescent="0.25">
      <c r="A673" s="3"/>
      <c r="B673" s="64"/>
      <c r="C673" s="148" t="s">
        <v>202</v>
      </c>
      <c r="D673" s="148"/>
      <c r="E673" s="137"/>
      <c r="F673" s="137"/>
      <c r="G673" s="165">
        <v>1638842.83</v>
      </c>
    </row>
    <row r="674" spans="1:7" ht="36.75" customHeight="1" x14ac:dyDescent="0.25">
      <c r="A674" s="3"/>
      <c r="B674" s="64"/>
      <c r="C674" s="202" t="s">
        <v>400</v>
      </c>
      <c r="D674" s="202"/>
      <c r="E674" s="202"/>
      <c r="F674" s="202"/>
      <c r="G674" s="157"/>
    </row>
    <row r="675" spans="1:7" ht="15.75" customHeight="1" x14ac:dyDescent="0.25">
      <c r="A675" s="3"/>
      <c r="B675" s="64"/>
      <c r="C675" s="116" t="s">
        <v>118</v>
      </c>
      <c r="D675" s="94"/>
      <c r="E675" s="101"/>
      <c r="F675" s="101"/>
      <c r="G675" s="160"/>
    </row>
    <row r="676" spans="1:7" ht="18" customHeight="1" x14ac:dyDescent="0.25">
      <c r="A676" s="3"/>
      <c r="B676" s="64"/>
      <c r="C676" s="101" t="s">
        <v>119</v>
      </c>
      <c r="D676" s="101"/>
      <c r="E676" s="101"/>
      <c r="F676" s="101"/>
      <c r="G676" s="160">
        <f>G677+G678</f>
        <v>166129.64000000001</v>
      </c>
    </row>
    <row r="677" spans="1:7" ht="78" customHeight="1" x14ac:dyDescent="0.25">
      <c r="A677" s="3"/>
      <c r="B677" s="64"/>
      <c r="C677" s="202" t="s">
        <v>401</v>
      </c>
      <c r="D677" s="202"/>
      <c r="E677" s="202"/>
      <c r="F677" s="166"/>
      <c r="G677" s="167">
        <v>74650.84</v>
      </c>
    </row>
    <row r="678" spans="1:7" ht="15.75" customHeight="1" x14ac:dyDescent="0.25">
      <c r="A678" s="3"/>
      <c r="B678" s="64"/>
      <c r="C678" s="202" t="s">
        <v>402</v>
      </c>
      <c r="D678" s="202"/>
      <c r="E678" s="202"/>
      <c r="F678" s="166"/>
      <c r="G678" s="157">
        <v>91478.8</v>
      </c>
    </row>
    <row r="679" spans="1:7" ht="15" customHeight="1" x14ac:dyDescent="0.25">
      <c r="A679" s="3"/>
      <c r="B679" s="64"/>
      <c r="C679" s="99" t="s">
        <v>134</v>
      </c>
      <c r="D679" s="166"/>
      <c r="E679" s="166"/>
      <c r="F679" s="166"/>
      <c r="G679" s="160">
        <f>SUM(G680:G681)</f>
        <v>41987.85</v>
      </c>
    </row>
    <row r="680" spans="1:7" ht="19.5" customHeight="1" x14ac:dyDescent="0.25">
      <c r="A680" s="3"/>
      <c r="B680" s="64"/>
      <c r="C680" s="3" t="s">
        <v>403</v>
      </c>
      <c r="D680" s="101"/>
      <c r="E680" s="101"/>
      <c r="F680" s="101"/>
      <c r="G680" s="157">
        <v>12445.43</v>
      </c>
    </row>
    <row r="681" spans="1:7" ht="16.5" customHeight="1" x14ac:dyDescent="0.25">
      <c r="A681" s="3"/>
      <c r="B681" s="64"/>
      <c r="C681" s="3" t="s">
        <v>404</v>
      </c>
      <c r="D681" s="101"/>
      <c r="E681" s="101"/>
      <c r="F681" s="101"/>
      <c r="G681" s="157">
        <v>29542.42</v>
      </c>
    </row>
    <row r="682" spans="1:7" ht="16.5" customHeight="1" x14ac:dyDescent="0.25">
      <c r="A682" s="3"/>
      <c r="B682" s="64"/>
      <c r="C682" s="149"/>
      <c r="D682" s="101"/>
      <c r="E682" s="101"/>
      <c r="F682" s="101"/>
      <c r="G682" s="168"/>
    </row>
    <row r="683" spans="1:7" ht="30.75" customHeight="1" x14ac:dyDescent="0.25">
      <c r="A683" s="3"/>
      <c r="B683" s="64" t="s">
        <v>137</v>
      </c>
      <c r="C683" s="204" t="s">
        <v>138</v>
      </c>
      <c r="D683" s="204"/>
      <c r="E683" s="204"/>
      <c r="F683" s="204"/>
      <c r="G683" s="204"/>
    </row>
    <row r="684" spans="1:7" ht="15.75" x14ac:dyDescent="0.25">
      <c r="A684" s="3"/>
      <c r="B684" s="64"/>
      <c r="C684" s="59" t="s">
        <v>139</v>
      </c>
      <c r="D684" s="101"/>
      <c r="E684" s="101"/>
      <c r="F684" s="101"/>
      <c r="G684" s="101"/>
    </row>
    <row r="685" spans="1:7" ht="15.75" x14ac:dyDescent="0.25">
      <c r="A685" s="3"/>
      <c r="B685" s="64"/>
      <c r="C685" s="65"/>
      <c r="D685" s="101"/>
      <c r="E685" s="101"/>
      <c r="F685" s="101"/>
      <c r="G685" s="101"/>
    </row>
    <row r="686" spans="1:7" ht="30.75" customHeight="1" x14ac:dyDescent="0.25">
      <c r="A686" s="3"/>
      <c r="B686" s="9" t="s">
        <v>140</v>
      </c>
      <c r="C686" s="204" t="s">
        <v>141</v>
      </c>
      <c r="D686" s="204"/>
      <c r="E686" s="204"/>
      <c r="F686" s="204"/>
      <c r="G686" s="204"/>
    </row>
    <row r="687" spans="1:7" ht="15.75" x14ac:dyDescent="0.25">
      <c r="A687" s="3"/>
      <c r="B687" s="4"/>
      <c r="C687" s="4" t="s">
        <v>142</v>
      </c>
      <c r="D687" s="3"/>
      <c r="E687" s="3"/>
      <c r="F687" s="3"/>
      <c r="G687" s="3"/>
    </row>
    <row r="688" spans="1:7" ht="54" customHeight="1" x14ac:dyDescent="0.25">
      <c r="A688" s="3"/>
      <c r="B688" s="66" t="s">
        <v>143</v>
      </c>
      <c r="C688" s="66" t="s">
        <v>144</v>
      </c>
      <c r="D688" s="66" t="s">
        <v>145</v>
      </c>
      <c r="E688" s="102" t="s">
        <v>146</v>
      </c>
      <c r="F688" s="66" t="s">
        <v>147</v>
      </c>
      <c r="G688" s="3"/>
    </row>
    <row r="689" spans="1:9" s="2" customFormat="1" ht="15.75" x14ac:dyDescent="0.25">
      <c r="A689" s="4"/>
      <c r="B689" s="67" t="s">
        <v>17</v>
      </c>
      <c r="C689" s="67" t="s">
        <v>19</v>
      </c>
      <c r="D689" s="67" t="s">
        <v>21</v>
      </c>
      <c r="E689" s="103" t="s">
        <v>23</v>
      </c>
      <c r="F689" s="67" t="s">
        <v>25</v>
      </c>
      <c r="G689" s="4"/>
    </row>
    <row r="690" spans="1:9" ht="15.75" x14ac:dyDescent="0.25">
      <c r="A690" s="3"/>
      <c r="B690" s="69" t="s">
        <v>1</v>
      </c>
      <c r="C690" s="70" t="s">
        <v>148</v>
      </c>
      <c r="D690" s="71">
        <f>D692+D693</f>
        <v>10374722.359999999</v>
      </c>
      <c r="E690" s="104">
        <f>E692+E693</f>
        <v>0</v>
      </c>
      <c r="F690" s="71">
        <f>F692+F693</f>
        <v>-10374722.359999999</v>
      </c>
      <c r="G690" s="3"/>
    </row>
    <row r="691" spans="1:9" ht="15.75" x14ac:dyDescent="0.25">
      <c r="A691" s="3"/>
      <c r="B691" s="74"/>
      <c r="C691" s="70" t="s">
        <v>149</v>
      </c>
      <c r="D691" s="70"/>
      <c r="E691" s="105"/>
      <c r="F691" s="70"/>
      <c r="G691" s="3"/>
    </row>
    <row r="692" spans="1:9" ht="15.75" x14ac:dyDescent="0.25">
      <c r="A692" s="3"/>
      <c r="B692" s="74"/>
      <c r="C692" s="70" t="s">
        <v>150</v>
      </c>
      <c r="D692" s="71">
        <v>10332345.07</v>
      </c>
      <c r="E692" s="104"/>
      <c r="F692" s="71">
        <f>E692-D692</f>
        <v>-10332345.07</v>
      </c>
      <c r="G692" s="3"/>
    </row>
    <row r="693" spans="1:9" ht="15.75" x14ac:dyDescent="0.25">
      <c r="A693" s="3"/>
      <c r="B693" s="75"/>
      <c r="C693" s="70" t="s">
        <v>151</v>
      </c>
      <c r="D693" s="71">
        <v>42377.29</v>
      </c>
      <c r="E693" s="104"/>
      <c r="F693" s="71">
        <f>E693-D693</f>
        <v>-42377.29</v>
      </c>
      <c r="G693" s="3"/>
    </row>
    <row r="694" spans="1:9" ht="15.75" x14ac:dyDescent="0.25">
      <c r="A694" s="3"/>
      <c r="B694" s="70" t="s">
        <v>137</v>
      </c>
      <c r="C694" s="70" t="s">
        <v>152</v>
      </c>
      <c r="D694" s="71">
        <v>45812.83</v>
      </c>
      <c r="E694" s="104"/>
      <c r="F694" s="71">
        <f>E694-D694</f>
        <v>-45812.83</v>
      </c>
      <c r="G694" s="3"/>
    </row>
    <row r="695" spans="1:9" ht="15.75" x14ac:dyDescent="0.25">
      <c r="A695" s="3"/>
      <c r="B695" s="76"/>
      <c r="C695" s="76" t="s">
        <v>153</v>
      </c>
      <c r="D695" s="77">
        <f>D690+D694</f>
        <v>10420535.189999999</v>
      </c>
      <c r="E695" s="106">
        <f>E690+E694</f>
        <v>0</v>
      </c>
      <c r="F695" s="77">
        <f>F690+F694</f>
        <v>-10420535.189999999</v>
      </c>
      <c r="G695" s="3"/>
    </row>
    <row r="696" spans="1:9" ht="15.75" x14ac:dyDescent="0.25">
      <c r="A696" s="3"/>
      <c r="B696" s="4"/>
      <c r="C696" s="4"/>
      <c r="D696" s="3"/>
      <c r="E696" s="3"/>
      <c r="F696" s="3"/>
      <c r="G696" s="3"/>
    </row>
    <row r="697" spans="1:9" ht="15.75" x14ac:dyDescent="0.25">
      <c r="A697" s="3"/>
      <c r="B697" s="4"/>
      <c r="C697" s="94" t="s">
        <v>405</v>
      </c>
      <c r="D697" s="94"/>
      <c r="E697" s="94"/>
      <c r="F697" s="3"/>
      <c r="G697" s="3"/>
    </row>
    <row r="698" spans="1:9" ht="15.75" x14ac:dyDescent="0.25">
      <c r="A698" s="3"/>
      <c r="B698" s="4"/>
      <c r="C698" s="94" t="s">
        <v>119</v>
      </c>
      <c r="D698" s="94"/>
      <c r="E698" s="94"/>
      <c r="F698" s="3"/>
      <c r="G698" s="56">
        <f>SUM(G700:G701)</f>
        <v>337418.43</v>
      </c>
    </row>
    <row r="699" spans="1:9" ht="18" customHeight="1" x14ac:dyDescent="0.25">
      <c r="A699" s="3"/>
      <c r="B699" s="4"/>
      <c r="C699" s="169" t="s">
        <v>353</v>
      </c>
      <c r="D699" s="94"/>
      <c r="E699" s="94"/>
      <c r="F699" s="3"/>
      <c r="G699" s="170">
        <f>G700+G701</f>
        <v>337418.43</v>
      </c>
    </row>
    <row r="700" spans="1:9" ht="15.75" x14ac:dyDescent="0.25">
      <c r="A700" s="3"/>
      <c r="B700" s="4"/>
      <c r="C700" s="3" t="s">
        <v>406</v>
      </c>
      <c r="D700" s="3"/>
      <c r="E700" s="3"/>
      <c r="F700" s="3"/>
      <c r="G700" s="45">
        <v>254446.09</v>
      </c>
      <c r="I700" s="49"/>
    </row>
    <row r="701" spans="1:9" ht="15.75" x14ac:dyDescent="0.25">
      <c r="A701" s="3"/>
      <c r="B701" s="4"/>
      <c r="C701" s="3" t="s">
        <v>407</v>
      </c>
      <c r="D701" s="3"/>
      <c r="E701" s="3"/>
      <c r="F701" s="3"/>
      <c r="G701" s="45">
        <v>82972.34</v>
      </c>
      <c r="I701" s="49"/>
    </row>
    <row r="702" spans="1:9" ht="18" customHeight="1" x14ac:dyDescent="0.25">
      <c r="A702" s="3"/>
      <c r="B702" s="4"/>
      <c r="C702" s="94" t="s">
        <v>134</v>
      </c>
      <c r="D702" s="3"/>
      <c r="E702" s="3"/>
      <c r="F702" s="3"/>
      <c r="G702" s="56">
        <f>G703+G707</f>
        <v>470841.52</v>
      </c>
    </row>
    <row r="703" spans="1:9" ht="20.25" customHeight="1" x14ac:dyDescent="0.25">
      <c r="A703" s="3"/>
      <c r="B703" s="4"/>
      <c r="C703" s="169" t="s">
        <v>408</v>
      </c>
      <c r="D703" s="141"/>
      <c r="E703" s="141"/>
      <c r="F703" s="141"/>
      <c r="G703" s="170">
        <f>SUM(G704:G706)</f>
        <v>152710.21000000002</v>
      </c>
    </row>
    <row r="704" spans="1:9" ht="15.75" x14ac:dyDescent="0.25">
      <c r="A704" s="3"/>
      <c r="B704" s="4"/>
      <c r="C704" s="3" t="s">
        <v>409</v>
      </c>
      <c r="D704" s="3"/>
      <c r="E704" s="3"/>
      <c r="F704" s="3"/>
      <c r="G704" s="45">
        <v>27163</v>
      </c>
    </row>
    <row r="705" spans="1:7" ht="15.75" x14ac:dyDescent="0.25">
      <c r="A705" s="3"/>
      <c r="B705" s="4"/>
      <c r="C705" s="3" t="s">
        <v>410</v>
      </c>
      <c r="D705" s="3"/>
      <c r="E705" s="3"/>
      <c r="F705" s="3"/>
      <c r="G705" s="45">
        <v>120675.57</v>
      </c>
    </row>
    <row r="706" spans="1:7" ht="15.75" x14ac:dyDescent="0.25">
      <c r="A706" s="3"/>
      <c r="B706" s="4"/>
      <c r="C706" s="3" t="s">
        <v>411</v>
      </c>
      <c r="D706" s="3"/>
      <c r="E706" s="3"/>
      <c r="F706" s="3"/>
      <c r="G706" s="45">
        <v>4871.6400000000003</v>
      </c>
    </row>
    <row r="707" spans="1:7" ht="21.75" customHeight="1" x14ac:dyDescent="0.25">
      <c r="A707" s="3"/>
      <c r="B707" s="4"/>
      <c r="C707" s="169" t="s">
        <v>412</v>
      </c>
      <c r="D707" s="169"/>
      <c r="E707" s="169"/>
      <c r="F707" s="169"/>
      <c r="G707" s="170">
        <f>SUM(G708:G712)</f>
        <v>318131.31</v>
      </c>
    </row>
    <row r="708" spans="1:7" ht="15.75" x14ac:dyDescent="0.25">
      <c r="A708" s="3"/>
      <c r="B708" s="4"/>
      <c r="C708" s="3" t="s">
        <v>413</v>
      </c>
      <c r="D708" s="3"/>
      <c r="E708" s="3"/>
      <c r="F708" s="3"/>
      <c r="G708" s="45">
        <v>92458.07</v>
      </c>
    </row>
    <row r="709" spans="1:7" ht="15.75" x14ac:dyDescent="0.25">
      <c r="A709" s="3"/>
      <c r="B709" s="4"/>
      <c r="C709" s="3" t="s">
        <v>414</v>
      </c>
      <c r="D709" s="3"/>
      <c r="E709" s="3"/>
      <c r="F709" s="3"/>
      <c r="G709" s="45">
        <v>23360.61</v>
      </c>
    </row>
    <row r="710" spans="1:7" ht="15.75" x14ac:dyDescent="0.25">
      <c r="A710" s="3"/>
      <c r="B710" s="4"/>
      <c r="C710" s="3" t="s">
        <v>415</v>
      </c>
      <c r="D710" s="3"/>
      <c r="E710" s="3"/>
      <c r="F710" s="3"/>
      <c r="G710" s="45">
        <v>97555.83</v>
      </c>
    </row>
    <row r="711" spans="1:7" ht="15.75" x14ac:dyDescent="0.25">
      <c r="A711" s="3"/>
      <c r="B711" s="4"/>
      <c r="C711" s="3" t="s">
        <v>416</v>
      </c>
      <c r="D711" s="3"/>
      <c r="E711" s="3"/>
      <c r="F711" s="3"/>
      <c r="G711" s="45">
        <v>97478.35</v>
      </c>
    </row>
    <row r="712" spans="1:7" ht="16.5" customHeight="1" x14ac:dyDescent="0.25">
      <c r="A712" s="3"/>
      <c r="B712" s="4"/>
      <c r="C712" s="3" t="s">
        <v>411</v>
      </c>
      <c r="D712" s="3"/>
      <c r="E712" s="3"/>
      <c r="F712" s="3"/>
      <c r="G712" s="45">
        <v>7278.45</v>
      </c>
    </row>
    <row r="713" spans="1:7" ht="10.5" customHeight="1" x14ac:dyDescent="0.25">
      <c r="A713" s="3"/>
      <c r="B713" s="4"/>
      <c r="C713" s="4"/>
      <c r="D713" s="3"/>
      <c r="E713" s="3"/>
      <c r="F713" s="3"/>
      <c r="G713" s="45"/>
    </row>
    <row r="714" spans="1:7" ht="31.5" customHeight="1" x14ac:dyDescent="0.25">
      <c r="A714" s="3"/>
      <c r="B714" s="4"/>
      <c r="C714" s="213" t="s">
        <v>417</v>
      </c>
      <c r="D714" s="213"/>
      <c r="E714" s="213"/>
      <c r="F714" s="213"/>
      <c r="G714" s="45"/>
    </row>
    <row r="715" spans="1:7" ht="10.5" customHeight="1" x14ac:dyDescent="0.25">
      <c r="A715" s="3"/>
      <c r="B715" s="4"/>
      <c r="C715" s="4"/>
      <c r="D715" s="3"/>
      <c r="E715" s="3"/>
      <c r="F715" s="3"/>
      <c r="G715" s="45"/>
    </row>
    <row r="716" spans="1:7" ht="16.5" customHeight="1" x14ac:dyDescent="0.25">
      <c r="A716" s="3"/>
      <c r="B716" s="31" t="s">
        <v>158</v>
      </c>
      <c r="C716" s="194" t="s">
        <v>418</v>
      </c>
      <c r="D716" s="194"/>
      <c r="E716" s="194"/>
      <c r="F716" s="194"/>
      <c r="G716" s="194"/>
    </row>
    <row r="717" spans="1:7" ht="15.75" x14ac:dyDescent="0.25">
      <c r="A717" s="3"/>
      <c r="B717" s="4"/>
      <c r="C717" s="194"/>
      <c r="D717" s="194"/>
      <c r="E717" s="194"/>
      <c r="F717" s="194"/>
      <c r="G717" s="194"/>
    </row>
    <row r="718" spans="1:7" ht="15.75" x14ac:dyDescent="0.25">
      <c r="A718" s="3"/>
      <c r="B718" s="4"/>
      <c r="C718" s="4"/>
      <c r="D718" s="3"/>
      <c r="E718" s="3"/>
      <c r="F718" s="3"/>
      <c r="G718" s="3"/>
    </row>
    <row r="719" spans="1:7" ht="31.5" x14ac:dyDescent="0.25">
      <c r="A719" s="3"/>
      <c r="B719" s="76" t="s">
        <v>143</v>
      </c>
      <c r="C719" s="20" t="s">
        <v>144</v>
      </c>
      <c r="D719" s="20" t="s">
        <v>160</v>
      </c>
      <c r="E719" s="91" t="s">
        <v>161</v>
      </c>
      <c r="F719" s="3"/>
      <c r="G719" s="3"/>
    </row>
    <row r="720" spans="1:7" ht="31.5" x14ac:dyDescent="0.25">
      <c r="A720" s="3"/>
      <c r="B720" s="70" t="s">
        <v>17</v>
      </c>
      <c r="C720" s="81" t="s">
        <v>162</v>
      </c>
      <c r="D720" s="82">
        <v>0</v>
      </c>
      <c r="E720" s="108"/>
      <c r="F720" s="3"/>
      <c r="G720" s="3"/>
    </row>
    <row r="721" spans="1:7" ht="15.75" x14ac:dyDescent="0.25">
      <c r="A721" s="3"/>
      <c r="B721" s="70" t="s">
        <v>19</v>
      </c>
      <c r="C721" s="81" t="s">
        <v>163</v>
      </c>
      <c r="D721" s="83">
        <v>196497.6</v>
      </c>
      <c r="E721" s="109"/>
      <c r="F721" s="3"/>
      <c r="G721" s="3"/>
    </row>
    <row r="722" spans="1:7" ht="15.75" x14ac:dyDescent="0.25">
      <c r="A722" s="3"/>
      <c r="B722" s="70" t="s">
        <v>21</v>
      </c>
      <c r="C722" s="81" t="s">
        <v>164</v>
      </c>
      <c r="D722" s="83">
        <v>285546.95</v>
      </c>
      <c r="E722" s="109"/>
      <c r="F722" s="3"/>
      <c r="G722" s="3"/>
    </row>
    <row r="723" spans="1:7" ht="15.75" x14ac:dyDescent="0.25">
      <c r="A723" s="3"/>
      <c r="B723" s="70"/>
      <c r="C723" s="84" t="s">
        <v>38</v>
      </c>
      <c r="D723" s="85">
        <f>D720+D721+D722</f>
        <v>482044.55000000005</v>
      </c>
      <c r="E723" s="110">
        <f>E720+E721+E722</f>
        <v>0</v>
      </c>
      <c r="F723" s="3"/>
      <c r="G723" s="3"/>
    </row>
    <row r="724" spans="1:7" ht="11.25" customHeight="1" x14ac:dyDescent="0.25">
      <c r="A724" s="3"/>
      <c r="B724" s="86"/>
      <c r="C724" s="87"/>
      <c r="D724" s="123"/>
      <c r="E724" s="123"/>
      <c r="F724" s="3"/>
      <c r="G724" s="3"/>
    </row>
    <row r="725" spans="1:7" ht="21" customHeight="1" x14ac:dyDescent="0.25">
      <c r="A725" s="3"/>
      <c r="B725" s="4"/>
      <c r="C725" s="144" t="s">
        <v>165</v>
      </c>
      <c r="D725" s="3"/>
      <c r="E725" s="3"/>
      <c r="F725" s="3"/>
      <c r="G725" s="56">
        <f>G726+G727</f>
        <v>482044.55000000005</v>
      </c>
    </row>
    <row r="726" spans="1:7" ht="30.75" customHeight="1" x14ac:dyDescent="0.25">
      <c r="A726" s="3"/>
      <c r="B726" s="4"/>
      <c r="C726" s="214" t="s">
        <v>419</v>
      </c>
      <c r="D726" s="214"/>
      <c r="E726" s="214"/>
      <c r="F726" s="3"/>
      <c r="G726" s="45">
        <v>196497.6</v>
      </c>
    </row>
    <row r="727" spans="1:7" ht="60.75" customHeight="1" x14ac:dyDescent="0.25">
      <c r="A727" s="3"/>
      <c r="B727" s="4"/>
      <c r="C727" s="200" t="s">
        <v>420</v>
      </c>
      <c r="D727" s="200"/>
      <c r="E727" s="200"/>
      <c r="F727" s="3"/>
      <c r="G727" s="45">
        <v>285546.95</v>
      </c>
    </row>
    <row r="728" spans="1:7" ht="24" customHeight="1" x14ac:dyDescent="0.25">
      <c r="A728" s="3"/>
      <c r="B728" s="31" t="s">
        <v>170</v>
      </c>
      <c r="C728" s="31" t="s">
        <v>171</v>
      </c>
      <c r="D728" s="31"/>
      <c r="E728" s="31"/>
      <c r="F728" s="31"/>
      <c r="G728" s="4"/>
    </row>
    <row r="729" spans="1:7" ht="15.75" x14ac:dyDescent="0.25">
      <c r="A729" s="3"/>
      <c r="B729" s="4"/>
      <c r="C729" s="4" t="s">
        <v>139</v>
      </c>
      <c r="D729" s="4"/>
      <c r="E729" s="4"/>
      <c r="F729" s="4"/>
      <c r="G729" s="4"/>
    </row>
    <row r="730" spans="1:7" ht="27" customHeight="1" x14ac:dyDescent="0.25">
      <c r="A730" s="3"/>
      <c r="B730" s="4"/>
      <c r="C730" s="7" t="s">
        <v>421</v>
      </c>
      <c r="D730" s="8"/>
      <c r="E730" s="8"/>
      <c r="F730" s="3"/>
      <c r="G730" s="3"/>
    </row>
    <row r="731" spans="1:7" ht="15.75" x14ac:dyDescent="0.25">
      <c r="A731" s="3"/>
      <c r="B731" s="4"/>
      <c r="C731" s="4"/>
      <c r="D731" s="3"/>
      <c r="E731" s="3"/>
      <c r="F731" s="3"/>
      <c r="G731" s="3"/>
    </row>
    <row r="732" spans="1:7" ht="15.75" customHeight="1" x14ac:dyDescent="0.25">
      <c r="A732" s="3"/>
      <c r="B732" s="9" t="s">
        <v>1</v>
      </c>
      <c r="C732" s="194" t="s">
        <v>2</v>
      </c>
      <c r="D732" s="194"/>
      <c r="E732" s="194"/>
      <c r="F732" s="194"/>
      <c r="G732" s="194"/>
    </row>
    <row r="733" spans="1:7" ht="18.75" x14ac:dyDescent="0.25">
      <c r="A733" s="3"/>
      <c r="B733" s="4"/>
      <c r="C733" s="12" t="s">
        <v>4</v>
      </c>
      <c r="D733" s="12"/>
      <c r="E733" s="4"/>
      <c r="F733" s="90">
        <v>1356</v>
      </c>
      <c r="G733" s="15" t="s">
        <v>5</v>
      </c>
    </row>
    <row r="734" spans="1:7" ht="18.75" x14ac:dyDescent="0.25">
      <c r="A734" s="3"/>
      <c r="B734" s="4"/>
      <c r="C734" s="12" t="s">
        <v>6</v>
      </c>
      <c r="D734" s="4"/>
      <c r="E734" s="4"/>
      <c r="F734" s="90">
        <v>10323</v>
      </c>
      <c r="G734" s="15" t="s">
        <v>7</v>
      </c>
    </row>
    <row r="735" spans="1:7" ht="16.5" customHeight="1" x14ac:dyDescent="0.25">
      <c r="A735" s="3"/>
      <c r="B735" s="4"/>
      <c r="C735" s="12" t="s">
        <v>8</v>
      </c>
      <c r="D735" s="4"/>
      <c r="E735" s="4"/>
      <c r="F735" s="90">
        <v>10546</v>
      </c>
      <c r="G735" s="15" t="s">
        <v>5</v>
      </c>
    </row>
    <row r="736" spans="1:7" ht="15.75" x14ac:dyDescent="0.25">
      <c r="A736" s="3"/>
      <c r="B736" s="4"/>
      <c r="C736" s="96" t="s">
        <v>422</v>
      </c>
      <c r="D736" s="35"/>
      <c r="E736" s="4"/>
      <c r="F736" s="90"/>
      <c r="G736" s="15"/>
    </row>
    <row r="737" spans="1:7" ht="18.75" x14ac:dyDescent="0.25">
      <c r="A737" s="3"/>
      <c r="B737" s="4"/>
      <c r="C737" s="12" t="s">
        <v>4</v>
      </c>
      <c r="D737" s="4"/>
      <c r="E737" s="4"/>
      <c r="F737" s="90">
        <v>3106.66</v>
      </c>
      <c r="G737" s="15" t="s">
        <v>5</v>
      </c>
    </row>
    <row r="738" spans="1:7" ht="18.75" x14ac:dyDescent="0.25">
      <c r="A738" s="3"/>
      <c r="B738" s="4"/>
      <c r="C738" s="12" t="s">
        <v>6</v>
      </c>
      <c r="D738" s="4"/>
      <c r="E738" s="4"/>
      <c r="F738" s="90">
        <v>11193.6</v>
      </c>
      <c r="G738" s="15" t="s">
        <v>7</v>
      </c>
    </row>
    <row r="739" spans="1:7" ht="18.75" x14ac:dyDescent="0.25">
      <c r="A739" s="3"/>
      <c r="B739" s="4"/>
      <c r="C739" s="12" t="s">
        <v>8</v>
      </c>
      <c r="D739" s="4"/>
      <c r="E739" s="4"/>
      <c r="F739" s="90">
        <v>8332</v>
      </c>
      <c r="G739" s="15" t="s">
        <v>5</v>
      </c>
    </row>
    <row r="740" spans="1:7" ht="29.25" customHeight="1" x14ac:dyDescent="0.25">
      <c r="A740" s="3"/>
      <c r="B740" s="4"/>
      <c r="C740" s="195" t="s">
        <v>10</v>
      </c>
      <c r="D740" s="195"/>
      <c r="E740" s="195"/>
      <c r="F740" s="195"/>
      <c r="G740" s="195"/>
    </row>
    <row r="741" spans="1:7" ht="15.75" x14ac:dyDescent="0.25">
      <c r="A741" s="3"/>
      <c r="B741" s="4"/>
      <c r="C741" s="4"/>
      <c r="D741" s="3"/>
      <c r="E741" s="3"/>
      <c r="F741" s="3"/>
      <c r="G741" s="3"/>
    </row>
    <row r="742" spans="1:7" ht="46.5" customHeight="1" x14ac:dyDescent="0.25">
      <c r="A742" s="3"/>
      <c r="B742" s="18" t="s">
        <v>11</v>
      </c>
      <c r="C742" s="19" t="s">
        <v>12</v>
      </c>
      <c r="D742" s="20" t="s">
        <v>13</v>
      </c>
      <c r="E742" s="91" t="s">
        <v>14</v>
      </c>
      <c r="F742" s="91" t="s">
        <v>15</v>
      </c>
      <c r="G742" s="20" t="s">
        <v>16</v>
      </c>
    </row>
    <row r="743" spans="1:7" ht="23.25" customHeight="1" x14ac:dyDescent="0.25">
      <c r="A743" s="3"/>
      <c r="B743" s="21" t="s">
        <v>17</v>
      </c>
      <c r="C743" s="22" t="s">
        <v>18</v>
      </c>
      <c r="D743" s="23">
        <v>627520</v>
      </c>
      <c r="E743" s="92"/>
      <c r="F743" s="92"/>
      <c r="G743" s="23">
        <f t="shared" ref="G743:G752" si="7">E743-F743</f>
        <v>0</v>
      </c>
    </row>
    <row r="744" spans="1:7" ht="24" customHeight="1" x14ac:dyDescent="0.25">
      <c r="A744" s="3"/>
      <c r="B744" s="21" t="s">
        <v>19</v>
      </c>
      <c r="C744" s="22" t="s">
        <v>20</v>
      </c>
      <c r="D744" s="23">
        <v>8056290.6299999999</v>
      </c>
      <c r="E744" s="92"/>
      <c r="F744" s="92"/>
      <c r="G744" s="23">
        <f t="shared" si="7"/>
        <v>0</v>
      </c>
    </row>
    <row r="745" spans="1:7" ht="31.5" x14ac:dyDescent="0.25">
      <c r="A745" s="3"/>
      <c r="B745" s="21" t="s">
        <v>21</v>
      </c>
      <c r="C745" s="22" t="s">
        <v>22</v>
      </c>
      <c r="D745" s="23">
        <v>643607.93999999994</v>
      </c>
      <c r="E745" s="92"/>
      <c r="F745" s="92"/>
      <c r="G745" s="23">
        <f t="shared" si="7"/>
        <v>0</v>
      </c>
    </row>
    <row r="746" spans="1:7" ht="31.5" x14ac:dyDescent="0.25">
      <c r="A746" s="3"/>
      <c r="B746" s="21" t="s">
        <v>23</v>
      </c>
      <c r="C746" s="22" t="s">
        <v>24</v>
      </c>
      <c r="D746" s="23">
        <v>344057.03</v>
      </c>
      <c r="E746" s="92"/>
      <c r="F746" s="92"/>
      <c r="G746" s="23">
        <f t="shared" si="7"/>
        <v>0</v>
      </c>
    </row>
    <row r="747" spans="1:7" ht="47.25" x14ac:dyDescent="0.25">
      <c r="A747" s="3"/>
      <c r="B747" s="21" t="s">
        <v>25</v>
      </c>
      <c r="C747" s="22" t="s">
        <v>26</v>
      </c>
      <c r="D747" s="23">
        <v>123972.69</v>
      </c>
      <c r="E747" s="92"/>
      <c r="F747" s="92"/>
      <c r="G747" s="23">
        <f t="shared" si="7"/>
        <v>0</v>
      </c>
    </row>
    <row r="748" spans="1:7" ht="47.25" x14ac:dyDescent="0.25">
      <c r="A748" s="3"/>
      <c r="B748" s="21" t="s">
        <v>27</v>
      </c>
      <c r="C748" s="22" t="s">
        <v>28</v>
      </c>
      <c r="D748" s="23">
        <v>5303.75</v>
      </c>
      <c r="E748" s="92"/>
      <c r="F748" s="92"/>
      <c r="G748" s="23">
        <f t="shared" si="7"/>
        <v>0</v>
      </c>
    </row>
    <row r="749" spans="1:7" ht="31.5" x14ac:dyDescent="0.25">
      <c r="A749" s="3"/>
      <c r="B749" s="21" t="s">
        <v>29</v>
      </c>
      <c r="C749" s="22" t="s">
        <v>30</v>
      </c>
      <c r="D749" s="23">
        <v>43731.09</v>
      </c>
      <c r="E749" s="92"/>
      <c r="F749" s="92"/>
      <c r="G749" s="23">
        <f t="shared" si="7"/>
        <v>0</v>
      </c>
    </row>
    <row r="750" spans="1:7" ht="33" customHeight="1" x14ac:dyDescent="0.25">
      <c r="A750" s="3"/>
      <c r="B750" s="21" t="s">
        <v>31</v>
      </c>
      <c r="C750" s="22" t="s">
        <v>32</v>
      </c>
      <c r="D750" s="23">
        <v>0</v>
      </c>
      <c r="E750" s="92"/>
      <c r="F750" s="92"/>
      <c r="G750" s="23">
        <f t="shared" si="7"/>
        <v>0</v>
      </c>
    </row>
    <row r="751" spans="1:7" ht="47.25" x14ac:dyDescent="0.25">
      <c r="A751" s="3"/>
      <c r="B751" s="21" t="s">
        <v>33</v>
      </c>
      <c r="C751" s="22" t="s">
        <v>34</v>
      </c>
      <c r="D751" s="23">
        <v>317383.62</v>
      </c>
      <c r="E751" s="92"/>
      <c r="F751" s="92"/>
      <c r="G751" s="23">
        <f t="shared" si="7"/>
        <v>0</v>
      </c>
    </row>
    <row r="752" spans="1:7" ht="25.5" customHeight="1" x14ac:dyDescent="0.25">
      <c r="A752" s="3"/>
      <c r="B752" s="21" t="s">
        <v>36</v>
      </c>
      <c r="C752" s="22" t="s">
        <v>37</v>
      </c>
      <c r="D752" s="23">
        <v>682508.62</v>
      </c>
      <c r="E752" s="92"/>
      <c r="F752" s="92"/>
      <c r="G752" s="23">
        <f t="shared" si="7"/>
        <v>0</v>
      </c>
    </row>
    <row r="753" spans="1:11" ht="15.75" x14ac:dyDescent="0.25">
      <c r="A753" s="3"/>
      <c r="B753" s="25"/>
      <c r="C753" s="26" t="s">
        <v>38</v>
      </c>
      <c r="D753" s="27">
        <f>SUM(D743:D752)</f>
        <v>10844375.369999995</v>
      </c>
      <c r="E753" s="93">
        <f>SUM(E743:E752)</f>
        <v>0</v>
      </c>
      <c r="F753" s="93">
        <f>SUM(F743:F752)</f>
        <v>0</v>
      </c>
      <c r="G753" s="27">
        <f>SUM(G743:G752)</f>
        <v>0</v>
      </c>
      <c r="I753" s="171"/>
    </row>
    <row r="754" spans="1:11" ht="15.75" x14ac:dyDescent="0.25">
      <c r="A754" s="3"/>
      <c r="B754" s="4"/>
      <c r="C754" s="4"/>
      <c r="D754" s="3"/>
      <c r="E754" s="3"/>
      <c r="F754" s="3"/>
      <c r="G754" s="3"/>
    </row>
    <row r="755" spans="1:11" ht="15.75" x14ac:dyDescent="0.25">
      <c r="A755" s="3"/>
      <c r="B755" s="4"/>
      <c r="C755" s="96" t="s">
        <v>423</v>
      </c>
      <c r="D755" s="94"/>
      <c r="E755" s="94"/>
      <c r="F755" s="94"/>
      <c r="G755" s="56">
        <f>G756+G757</f>
        <v>627520</v>
      </c>
    </row>
    <row r="756" spans="1:11" ht="95.25" customHeight="1" x14ac:dyDescent="0.25">
      <c r="A756" s="3"/>
      <c r="B756" s="4"/>
      <c r="C756" s="200" t="s">
        <v>424</v>
      </c>
      <c r="D756" s="200"/>
      <c r="E756" s="200"/>
      <c r="F756" s="200"/>
      <c r="G756" s="52">
        <v>210920</v>
      </c>
    </row>
    <row r="757" spans="1:11" ht="81.75" customHeight="1" x14ac:dyDescent="0.25">
      <c r="A757" s="3"/>
      <c r="B757" s="4"/>
      <c r="C757" s="196" t="s">
        <v>425</v>
      </c>
      <c r="D757" s="196"/>
      <c r="E757" s="196"/>
      <c r="F757" s="196"/>
      <c r="G757" s="52">
        <v>416600</v>
      </c>
    </row>
    <row r="758" spans="1:11" ht="22.5" customHeight="1" x14ac:dyDescent="0.25">
      <c r="A758" s="3"/>
      <c r="B758" s="4"/>
      <c r="C758" s="94" t="s">
        <v>50</v>
      </c>
      <c r="D758" s="94"/>
      <c r="E758" s="94"/>
      <c r="F758" s="94"/>
      <c r="G758" s="56">
        <f>G759+G767</f>
        <v>8056290.629999999</v>
      </c>
    </row>
    <row r="759" spans="1:11" ht="21" customHeight="1" x14ac:dyDescent="0.25">
      <c r="A759" s="3"/>
      <c r="B759" s="4"/>
      <c r="C759" s="169" t="s">
        <v>426</v>
      </c>
      <c r="D759" s="141"/>
      <c r="E759" s="3"/>
      <c r="F759" s="3"/>
      <c r="G759" s="170">
        <f>G761+G764+G766+G760</f>
        <v>1326432.6499999999</v>
      </c>
    </row>
    <row r="760" spans="1:11" ht="24" customHeight="1" x14ac:dyDescent="0.25">
      <c r="A760" s="3"/>
      <c r="B760" s="4"/>
      <c r="C760" s="141" t="s">
        <v>51</v>
      </c>
      <c r="D760" s="141"/>
      <c r="E760" s="3"/>
      <c r="F760" s="3"/>
      <c r="G760" s="45">
        <v>1231262.25</v>
      </c>
    </row>
    <row r="761" spans="1:11" ht="15.75" x14ac:dyDescent="0.25">
      <c r="A761" s="3"/>
      <c r="B761" s="4"/>
      <c r="C761" s="3" t="s">
        <v>427</v>
      </c>
      <c r="D761" s="172"/>
      <c r="E761" s="172" t="s">
        <v>428</v>
      </c>
      <c r="F761" s="3"/>
      <c r="G761" s="45"/>
    </row>
    <row r="762" spans="1:11" ht="15.75" x14ac:dyDescent="0.25">
      <c r="A762" s="3"/>
      <c r="B762" s="4"/>
      <c r="C762" s="3" t="s">
        <v>429</v>
      </c>
      <c r="D762" s="172"/>
      <c r="E762" s="172" t="s">
        <v>430</v>
      </c>
      <c r="F762" s="3"/>
      <c r="G762" s="45"/>
    </row>
    <row r="763" spans="1:11" ht="15.75" x14ac:dyDescent="0.25">
      <c r="A763" s="3"/>
      <c r="B763" s="4"/>
      <c r="C763" s="134" t="s">
        <v>431</v>
      </c>
      <c r="D763" s="172"/>
      <c r="E763" s="172" t="s">
        <v>432</v>
      </c>
      <c r="F763" s="3"/>
      <c r="G763" s="45"/>
    </row>
    <row r="764" spans="1:11" ht="15.75" x14ac:dyDescent="0.25">
      <c r="A764" s="3"/>
      <c r="B764" s="4"/>
      <c r="C764" s="141" t="s">
        <v>433</v>
      </c>
      <c r="D764" s="173"/>
      <c r="E764" s="173"/>
      <c r="F764" s="141"/>
      <c r="G764" s="45">
        <v>58155</v>
      </c>
    </row>
    <row r="765" spans="1:11" ht="15.75" x14ac:dyDescent="0.25">
      <c r="A765" s="3"/>
      <c r="B765" s="4"/>
      <c r="C765" s="3" t="s">
        <v>434</v>
      </c>
      <c r="D765" s="172"/>
      <c r="E765" s="172" t="s">
        <v>435</v>
      </c>
      <c r="F765" s="3"/>
      <c r="G765" s="45"/>
    </row>
    <row r="766" spans="1:11" ht="15.75" x14ac:dyDescent="0.25">
      <c r="A766" s="3"/>
      <c r="B766" s="4"/>
      <c r="C766" s="141" t="s">
        <v>436</v>
      </c>
      <c r="D766" s="173"/>
      <c r="E766" s="173"/>
      <c r="F766" s="141"/>
      <c r="G766" s="45">
        <v>37015.4</v>
      </c>
      <c r="K766" s="174"/>
    </row>
    <row r="767" spans="1:11" ht="23.25" customHeight="1" x14ac:dyDescent="0.25">
      <c r="A767" s="3"/>
      <c r="B767" s="4"/>
      <c r="C767" s="169" t="s">
        <v>422</v>
      </c>
      <c r="D767" s="173"/>
      <c r="E767" s="172"/>
      <c r="F767" s="3"/>
      <c r="G767" s="170">
        <f>SUM(G768:G771)</f>
        <v>6729857.9799999995</v>
      </c>
    </row>
    <row r="768" spans="1:11" ht="23.25" customHeight="1" x14ac:dyDescent="0.25">
      <c r="A768" s="3"/>
      <c r="B768" s="4"/>
      <c r="C768" s="3" t="s">
        <v>437</v>
      </c>
      <c r="D768" s="172"/>
      <c r="E768" s="172" t="s">
        <v>438</v>
      </c>
      <c r="F768" s="3"/>
      <c r="G768" s="45">
        <v>261149.06</v>
      </c>
    </row>
    <row r="769" spans="1:7" ht="15.75" x14ac:dyDescent="0.25">
      <c r="A769" s="3"/>
      <c r="B769" s="4"/>
      <c r="C769" s="3" t="s">
        <v>439</v>
      </c>
      <c r="D769" s="172"/>
      <c r="E769" s="172" t="s">
        <v>440</v>
      </c>
      <c r="F769" s="3"/>
      <c r="G769" s="45">
        <v>6409510.21</v>
      </c>
    </row>
    <row r="770" spans="1:7" ht="15.75" x14ac:dyDescent="0.25">
      <c r="A770" s="3"/>
      <c r="B770" s="4"/>
      <c r="C770" s="3" t="s">
        <v>441</v>
      </c>
      <c r="D770" s="172"/>
      <c r="E770" s="172" t="s">
        <v>442</v>
      </c>
      <c r="F770" s="3"/>
      <c r="G770" s="45">
        <v>36628.71</v>
      </c>
    </row>
    <row r="771" spans="1:7" ht="15.75" x14ac:dyDescent="0.25">
      <c r="A771" s="3"/>
      <c r="B771" s="4"/>
      <c r="C771" s="3" t="s">
        <v>443</v>
      </c>
      <c r="D771" s="172"/>
      <c r="E771" s="172" t="s">
        <v>444</v>
      </c>
      <c r="F771" s="3"/>
      <c r="G771" s="45">
        <v>22570</v>
      </c>
    </row>
    <row r="772" spans="1:7" ht="23.25" customHeight="1" x14ac:dyDescent="0.25">
      <c r="A772" s="3"/>
      <c r="B772" s="4"/>
      <c r="C772" s="94" t="s">
        <v>56</v>
      </c>
      <c r="D772" s="94"/>
      <c r="E772" s="94"/>
      <c r="F772" s="94"/>
      <c r="G772" s="56">
        <f>G773+G780</f>
        <v>643607.93999999994</v>
      </c>
    </row>
    <row r="773" spans="1:7" ht="23.25" customHeight="1" x14ac:dyDescent="0.25">
      <c r="A773" s="3"/>
      <c r="B773" s="4"/>
      <c r="C773" s="169" t="s">
        <v>426</v>
      </c>
      <c r="D773" s="94"/>
      <c r="E773" s="94"/>
      <c r="F773" s="94"/>
      <c r="G773" s="170">
        <f>G774+G776+G778</f>
        <v>604618.63</v>
      </c>
    </row>
    <row r="774" spans="1:7" ht="18" customHeight="1" x14ac:dyDescent="0.25">
      <c r="A774" s="3"/>
      <c r="B774" s="4"/>
      <c r="C774" s="3" t="s">
        <v>445</v>
      </c>
      <c r="D774" s="3"/>
      <c r="E774" s="3"/>
      <c r="F774" s="3"/>
      <c r="G774" s="45">
        <v>4793.2700000000004</v>
      </c>
    </row>
    <row r="775" spans="1:7" ht="15.75" x14ac:dyDescent="0.25">
      <c r="A775" s="3"/>
      <c r="B775" s="4"/>
      <c r="C775" s="3" t="s">
        <v>434</v>
      </c>
      <c r="D775" s="3"/>
      <c r="E775" s="172" t="s">
        <v>446</v>
      </c>
      <c r="F775" s="3"/>
      <c r="G775" s="45"/>
    </row>
    <row r="776" spans="1:7" ht="15.75" x14ac:dyDescent="0.25">
      <c r="A776" s="3"/>
      <c r="B776" s="4"/>
      <c r="C776" s="3" t="s">
        <v>447</v>
      </c>
      <c r="D776" s="3"/>
      <c r="E776" s="3"/>
      <c r="F776" s="3"/>
      <c r="G776" s="45">
        <v>225489.75</v>
      </c>
    </row>
    <row r="777" spans="1:7" ht="15.75" x14ac:dyDescent="0.25">
      <c r="A777" s="3"/>
      <c r="B777" s="4"/>
      <c r="C777" s="3" t="s">
        <v>448</v>
      </c>
      <c r="D777" s="3"/>
      <c r="E777" s="3"/>
      <c r="F777" s="3"/>
      <c r="G777" s="45"/>
    </row>
    <row r="778" spans="1:7" ht="15.75" x14ac:dyDescent="0.25">
      <c r="A778" s="3"/>
      <c r="B778" s="4"/>
      <c r="C778" s="3" t="s">
        <v>449</v>
      </c>
      <c r="D778" s="3"/>
      <c r="E778" s="3"/>
      <c r="F778" s="3"/>
      <c r="G778" s="45">
        <v>374335.61</v>
      </c>
    </row>
    <row r="779" spans="1:7" ht="15.75" x14ac:dyDescent="0.25">
      <c r="A779" s="3"/>
      <c r="B779" s="4"/>
      <c r="C779" s="3" t="s">
        <v>434</v>
      </c>
      <c r="D779" s="3"/>
      <c r="E779" s="172" t="s">
        <v>450</v>
      </c>
      <c r="F779" s="3"/>
      <c r="G779" s="45"/>
    </row>
    <row r="780" spans="1:7" ht="15.75" x14ac:dyDescent="0.25">
      <c r="A780" s="3"/>
      <c r="B780" s="4"/>
      <c r="C780" s="169" t="s">
        <v>422</v>
      </c>
      <c r="D780" s="3"/>
      <c r="E780" s="172"/>
      <c r="F780" s="3"/>
      <c r="G780" s="170">
        <f>G781+G782+G783</f>
        <v>38989.31</v>
      </c>
    </row>
    <row r="781" spans="1:7" ht="15.75" x14ac:dyDescent="0.25">
      <c r="A781" s="3"/>
      <c r="B781" s="4"/>
      <c r="C781" s="3" t="s">
        <v>451</v>
      </c>
      <c r="D781" s="3"/>
      <c r="E781" s="172"/>
      <c r="F781" s="3"/>
      <c r="G781" s="45">
        <v>11359.78</v>
      </c>
    </row>
    <row r="782" spans="1:7" ht="15.75" x14ac:dyDescent="0.25">
      <c r="A782" s="3"/>
      <c r="B782" s="4"/>
      <c r="C782" s="3" t="s">
        <v>452</v>
      </c>
      <c r="D782" s="3"/>
      <c r="E782" s="172"/>
      <c r="F782" s="3"/>
      <c r="G782" s="45">
        <v>6954.57</v>
      </c>
    </row>
    <row r="783" spans="1:7" ht="15.75" x14ac:dyDescent="0.25">
      <c r="A783" s="3"/>
      <c r="B783" s="4"/>
      <c r="C783" s="3" t="s">
        <v>453</v>
      </c>
      <c r="D783" s="3"/>
      <c r="E783" s="172"/>
      <c r="F783" s="3"/>
      <c r="G783" s="45">
        <v>20674.96</v>
      </c>
    </row>
    <row r="784" spans="1:7" ht="21.75" customHeight="1" x14ac:dyDescent="0.25">
      <c r="A784" s="3"/>
      <c r="B784" s="4"/>
      <c r="C784" s="94" t="s">
        <v>454</v>
      </c>
      <c r="D784" s="94"/>
      <c r="E784" s="94"/>
      <c r="F784" s="94"/>
      <c r="G784" s="56">
        <f>G785+G787</f>
        <v>344057.02999999997</v>
      </c>
    </row>
    <row r="785" spans="1:7" ht="21.75" customHeight="1" x14ac:dyDescent="0.25">
      <c r="A785" s="3"/>
      <c r="B785" s="4"/>
      <c r="C785" s="169" t="s">
        <v>426</v>
      </c>
      <c r="D785" s="94"/>
      <c r="E785" s="94"/>
      <c r="F785" s="94"/>
      <c r="G785" s="170">
        <f>G786</f>
        <v>68667.23</v>
      </c>
    </row>
    <row r="786" spans="1:7" ht="17.25" customHeight="1" x14ac:dyDescent="0.25">
      <c r="A786" s="3"/>
      <c r="B786" s="4"/>
      <c r="C786" s="3" t="s">
        <v>455</v>
      </c>
      <c r="D786" s="3"/>
      <c r="E786" s="3"/>
      <c r="F786" s="3"/>
      <c r="G786" s="45">
        <v>68667.23</v>
      </c>
    </row>
    <row r="787" spans="1:7" ht="22.5" customHeight="1" x14ac:dyDescent="0.25">
      <c r="A787" s="3"/>
      <c r="B787" s="4"/>
      <c r="C787" s="169" t="s">
        <v>456</v>
      </c>
      <c r="D787" s="3"/>
      <c r="E787" s="3"/>
      <c r="F787" s="3"/>
      <c r="G787" s="170">
        <f>G788+G789</f>
        <v>275389.8</v>
      </c>
    </row>
    <row r="788" spans="1:7" ht="17.25" customHeight="1" x14ac:dyDescent="0.25">
      <c r="A788" s="3"/>
      <c r="B788" s="4"/>
      <c r="C788" s="3" t="s">
        <v>457</v>
      </c>
      <c r="D788" s="3"/>
      <c r="E788" s="3"/>
      <c r="F788" s="3"/>
      <c r="G788" s="45">
        <v>127477.44</v>
      </c>
    </row>
    <row r="789" spans="1:7" ht="17.25" customHeight="1" x14ac:dyDescent="0.25">
      <c r="A789" s="3"/>
      <c r="B789" s="4"/>
      <c r="C789" s="3" t="s">
        <v>458</v>
      </c>
      <c r="D789" s="3"/>
      <c r="E789" s="3"/>
      <c r="F789" s="3"/>
      <c r="G789" s="45">
        <v>147912.35999999999</v>
      </c>
    </row>
    <row r="790" spans="1:7" ht="22.5" customHeight="1" x14ac:dyDescent="0.25">
      <c r="A790" s="3"/>
      <c r="B790" s="4"/>
      <c r="C790" s="94" t="s">
        <v>185</v>
      </c>
      <c r="D790" s="94"/>
      <c r="E790" s="94"/>
      <c r="F790" s="94"/>
      <c r="G790" s="56">
        <f>G791</f>
        <v>123972.69</v>
      </c>
    </row>
    <row r="791" spans="1:7" ht="18.75" customHeight="1" x14ac:dyDescent="0.25">
      <c r="A791" s="3"/>
      <c r="B791" s="4"/>
      <c r="C791" s="3" t="s">
        <v>459</v>
      </c>
      <c r="D791" s="3"/>
      <c r="E791" s="3"/>
      <c r="F791" s="3"/>
      <c r="G791" s="45">
        <v>123972.69</v>
      </c>
    </row>
    <row r="792" spans="1:7" ht="18.75" customHeight="1" x14ac:dyDescent="0.25">
      <c r="A792" s="3"/>
      <c r="B792" s="4"/>
      <c r="C792" s="94" t="s">
        <v>460</v>
      </c>
      <c r="D792" s="3"/>
      <c r="E792" s="3"/>
      <c r="F792" s="3"/>
      <c r="G792" s="45"/>
    </row>
    <row r="793" spans="1:7" ht="18.75" customHeight="1" x14ac:dyDescent="0.25">
      <c r="A793" s="3"/>
      <c r="B793" s="4"/>
      <c r="C793" s="94" t="s">
        <v>134</v>
      </c>
      <c r="D793" s="3"/>
      <c r="E793" s="3"/>
      <c r="F793" s="3"/>
      <c r="G793" s="56">
        <f>G794</f>
        <v>2705.15</v>
      </c>
    </row>
    <row r="794" spans="1:7" ht="18.75" customHeight="1" x14ac:dyDescent="0.25">
      <c r="A794" s="3"/>
      <c r="B794" s="4"/>
      <c r="C794" s="3" t="s">
        <v>461</v>
      </c>
      <c r="D794" s="3"/>
      <c r="E794" s="3"/>
      <c r="F794" s="3"/>
      <c r="G794" s="45">
        <v>2705.15</v>
      </c>
    </row>
    <row r="795" spans="1:7" ht="18.75" customHeight="1" x14ac:dyDescent="0.25">
      <c r="A795" s="3"/>
      <c r="B795" s="4"/>
      <c r="C795" s="94" t="s">
        <v>462</v>
      </c>
      <c r="D795" s="3"/>
      <c r="E795" s="3"/>
      <c r="F795" s="3"/>
      <c r="G795" s="56">
        <f>G796</f>
        <v>5303.75</v>
      </c>
    </row>
    <row r="796" spans="1:7" ht="18.75" customHeight="1" x14ac:dyDescent="0.25">
      <c r="A796" s="3"/>
      <c r="B796" s="4"/>
      <c r="C796" s="3" t="s">
        <v>80</v>
      </c>
      <c r="D796" s="3"/>
      <c r="E796" s="3"/>
      <c r="F796" s="3"/>
      <c r="G796" s="45">
        <v>5303.75</v>
      </c>
    </row>
    <row r="797" spans="1:7" ht="21" customHeight="1" x14ac:dyDescent="0.25">
      <c r="A797" s="3"/>
      <c r="B797" s="4"/>
      <c r="C797" s="94" t="s">
        <v>89</v>
      </c>
      <c r="D797" s="94"/>
      <c r="E797" s="94"/>
      <c r="F797" s="94"/>
      <c r="G797" s="56">
        <f>SUM(G798:G801)</f>
        <v>43731.090000000004</v>
      </c>
    </row>
    <row r="798" spans="1:7" ht="18.75" customHeight="1" x14ac:dyDescent="0.25">
      <c r="A798" s="3"/>
      <c r="B798" s="4"/>
      <c r="C798" s="3" t="s">
        <v>92</v>
      </c>
      <c r="D798" s="3"/>
      <c r="E798" s="3"/>
      <c r="F798" s="3"/>
      <c r="G798" s="45">
        <v>15553.78</v>
      </c>
    </row>
    <row r="799" spans="1:7" ht="15.75" x14ac:dyDescent="0.25">
      <c r="A799" s="3"/>
      <c r="B799" s="4"/>
      <c r="C799" s="3" t="s">
        <v>463</v>
      </c>
      <c r="D799" s="3"/>
      <c r="E799" s="3"/>
      <c r="F799" s="3"/>
      <c r="G799" s="45">
        <v>4867.8</v>
      </c>
    </row>
    <row r="800" spans="1:7" ht="15.75" x14ac:dyDescent="0.25">
      <c r="A800" s="3"/>
      <c r="B800" s="4"/>
      <c r="C800" s="3" t="s">
        <v>464</v>
      </c>
      <c r="D800" s="3"/>
      <c r="E800" s="3"/>
      <c r="F800" s="3"/>
      <c r="G800" s="45">
        <v>3336.7</v>
      </c>
    </row>
    <row r="801" spans="1:7" ht="15.75" x14ac:dyDescent="0.25">
      <c r="A801" s="3"/>
      <c r="B801" s="4"/>
      <c r="C801" s="3" t="s">
        <v>465</v>
      </c>
      <c r="D801" s="3"/>
      <c r="E801" s="3"/>
      <c r="F801" s="3"/>
      <c r="G801" s="45">
        <v>19972.810000000001</v>
      </c>
    </row>
    <row r="802" spans="1:7" ht="20.25" customHeight="1" x14ac:dyDescent="0.25">
      <c r="A802" s="3"/>
      <c r="B802" s="4"/>
      <c r="C802" s="94" t="s">
        <v>466</v>
      </c>
      <c r="D802" s="3"/>
      <c r="E802" s="3"/>
      <c r="F802" s="3"/>
      <c r="G802" s="56">
        <f>G803+G805</f>
        <v>317383.62</v>
      </c>
    </row>
    <row r="803" spans="1:7" ht="25.5" customHeight="1" x14ac:dyDescent="0.25">
      <c r="A803" s="3"/>
      <c r="B803" s="4"/>
      <c r="C803" s="169" t="s">
        <v>426</v>
      </c>
      <c r="D803" s="3"/>
      <c r="E803" s="3"/>
      <c r="F803" s="3"/>
      <c r="G803" s="170">
        <f>G804</f>
        <v>4016.47</v>
      </c>
    </row>
    <row r="804" spans="1:7" ht="15.75" x14ac:dyDescent="0.25">
      <c r="A804" s="3"/>
      <c r="B804" s="4"/>
      <c r="C804" s="3" t="s">
        <v>467</v>
      </c>
      <c r="D804" s="3"/>
      <c r="E804" s="3"/>
      <c r="F804" s="3"/>
      <c r="G804" s="45">
        <v>4016.47</v>
      </c>
    </row>
    <row r="805" spans="1:7" ht="24" customHeight="1" x14ac:dyDescent="0.25">
      <c r="A805" s="3"/>
      <c r="B805" s="4"/>
      <c r="C805" s="169" t="s">
        <v>422</v>
      </c>
      <c r="D805" s="3"/>
      <c r="E805" s="3"/>
      <c r="F805" s="3"/>
      <c r="G805" s="170">
        <f>SUM(G806:G809)</f>
        <v>313367.15000000002</v>
      </c>
    </row>
    <row r="806" spans="1:7" ht="15.75" x14ac:dyDescent="0.25">
      <c r="A806" s="3"/>
      <c r="B806" s="4"/>
      <c r="C806" s="3" t="s">
        <v>468</v>
      </c>
      <c r="D806" s="3"/>
      <c r="E806" s="3"/>
      <c r="F806" s="3"/>
      <c r="G806" s="45">
        <v>75178.36</v>
      </c>
    </row>
    <row r="807" spans="1:7" ht="15.75" x14ac:dyDescent="0.25">
      <c r="A807" s="3"/>
      <c r="B807" s="4"/>
      <c r="C807" s="3" t="s">
        <v>469</v>
      </c>
      <c r="D807" s="3"/>
      <c r="E807" s="3"/>
      <c r="F807" s="3"/>
      <c r="G807" s="45">
        <v>210709.4</v>
      </c>
    </row>
    <row r="808" spans="1:7" ht="15.75" x14ac:dyDescent="0.25">
      <c r="A808" s="3"/>
      <c r="B808" s="4"/>
      <c r="C808" s="3" t="s">
        <v>199</v>
      </c>
      <c r="D808" s="3"/>
      <c r="E808" s="3"/>
      <c r="F808" s="3"/>
      <c r="G808" s="45">
        <v>8671.5</v>
      </c>
    </row>
    <row r="809" spans="1:7" ht="15.75" x14ac:dyDescent="0.25">
      <c r="A809" s="3"/>
      <c r="B809" s="4"/>
      <c r="C809" s="3" t="s">
        <v>116</v>
      </c>
      <c r="D809" s="3"/>
      <c r="E809" s="3"/>
      <c r="F809" s="3"/>
      <c r="G809" s="45">
        <v>18807.89</v>
      </c>
    </row>
    <row r="810" spans="1:7" ht="18.75" customHeight="1" x14ac:dyDescent="0.25">
      <c r="A810" s="3"/>
      <c r="B810" s="4"/>
      <c r="C810" s="94" t="s">
        <v>460</v>
      </c>
      <c r="D810" s="3"/>
      <c r="E810" s="3"/>
      <c r="F810" s="3"/>
      <c r="G810" s="45"/>
    </row>
    <row r="811" spans="1:7" ht="18.75" customHeight="1" x14ac:dyDescent="0.25">
      <c r="A811" s="3"/>
      <c r="B811" s="4"/>
      <c r="C811" s="94" t="s">
        <v>134</v>
      </c>
      <c r="D811" s="3"/>
      <c r="E811" s="3"/>
      <c r="F811" s="3"/>
      <c r="G811" s="56">
        <f>G812</f>
        <v>72794.13</v>
      </c>
    </row>
    <row r="812" spans="1:7" ht="18.75" customHeight="1" x14ac:dyDescent="0.25">
      <c r="A812" s="3"/>
      <c r="B812" s="4"/>
      <c r="C812" s="3" t="s">
        <v>470</v>
      </c>
      <c r="D812" s="3"/>
      <c r="E812" s="3"/>
      <c r="F812" s="3"/>
      <c r="G812" s="45">
        <v>72794.13</v>
      </c>
    </row>
    <row r="813" spans="1:7" ht="21" customHeight="1" x14ac:dyDescent="0.25">
      <c r="A813" s="3"/>
      <c r="B813" s="4"/>
      <c r="C813" s="94" t="s">
        <v>37</v>
      </c>
      <c r="D813" s="94"/>
      <c r="E813" s="94"/>
      <c r="F813" s="94"/>
      <c r="G813" s="56">
        <f>SUM(G814:G824)</f>
        <v>682508.62000000011</v>
      </c>
    </row>
    <row r="814" spans="1:7" ht="19.5" customHeight="1" x14ac:dyDescent="0.25">
      <c r="A814" s="3"/>
      <c r="B814" s="4"/>
      <c r="C814" s="3" t="s">
        <v>471</v>
      </c>
      <c r="D814" s="3"/>
      <c r="E814" s="3"/>
      <c r="F814" s="3"/>
      <c r="G814" s="45">
        <v>7201.51</v>
      </c>
    </row>
    <row r="815" spans="1:7" ht="15.75" x14ac:dyDescent="0.25">
      <c r="A815" s="3"/>
      <c r="B815" s="4"/>
      <c r="C815" s="3" t="s">
        <v>472</v>
      </c>
      <c r="D815" s="3"/>
      <c r="E815" s="3"/>
      <c r="F815" s="3"/>
      <c r="G815" s="45">
        <v>29727.83</v>
      </c>
    </row>
    <row r="816" spans="1:7" ht="15.75" x14ac:dyDescent="0.25">
      <c r="A816" s="3"/>
      <c r="B816" s="4"/>
      <c r="C816" s="3" t="s">
        <v>473</v>
      </c>
      <c r="D816" s="3"/>
      <c r="E816" s="3"/>
      <c r="F816" s="3"/>
      <c r="G816" s="45">
        <v>14571.66</v>
      </c>
    </row>
    <row r="817" spans="1:7" ht="15.75" x14ac:dyDescent="0.25">
      <c r="A817" s="3"/>
      <c r="B817" s="4"/>
      <c r="C817" s="3" t="s">
        <v>474</v>
      </c>
      <c r="D817" s="3"/>
      <c r="E817" s="3"/>
      <c r="F817" s="3"/>
      <c r="G817" s="45">
        <v>75907.009999999995</v>
      </c>
    </row>
    <row r="818" spans="1:7" ht="15.75" x14ac:dyDescent="0.25">
      <c r="A818" s="3"/>
      <c r="B818" s="4"/>
      <c r="C818" s="3" t="s">
        <v>475</v>
      </c>
      <c r="D818" s="3"/>
      <c r="E818" s="3"/>
      <c r="F818" s="3"/>
      <c r="G818" s="45">
        <v>244681.04</v>
      </c>
    </row>
    <row r="819" spans="1:7" ht="15.75" x14ac:dyDescent="0.25">
      <c r="A819" s="3"/>
      <c r="B819" s="4"/>
      <c r="C819" s="3" t="s">
        <v>115</v>
      </c>
      <c r="D819" s="3"/>
      <c r="E819" s="3"/>
      <c r="F819" s="3"/>
      <c r="G819" s="45">
        <v>99089.14</v>
      </c>
    </row>
    <row r="820" spans="1:7" ht="15.75" x14ac:dyDescent="0.25">
      <c r="A820" s="3"/>
      <c r="B820" s="4"/>
      <c r="C820" s="3" t="s">
        <v>116</v>
      </c>
      <c r="D820" s="3"/>
      <c r="E820" s="3"/>
      <c r="F820" s="3"/>
      <c r="G820" s="45">
        <v>16647.150000000001</v>
      </c>
    </row>
    <row r="821" spans="1:7" ht="15.75" x14ac:dyDescent="0.25">
      <c r="A821" s="3"/>
      <c r="B821" s="4"/>
      <c r="C821" s="3" t="s">
        <v>476</v>
      </c>
      <c r="D821" s="3"/>
      <c r="E821" s="3"/>
      <c r="F821" s="3"/>
      <c r="G821" s="45">
        <v>60918.55</v>
      </c>
    </row>
    <row r="822" spans="1:7" ht="15.75" x14ac:dyDescent="0.25">
      <c r="A822" s="3"/>
      <c r="B822" s="4"/>
      <c r="C822" s="3" t="s">
        <v>477</v>
      </c>
      <c r="D822" s="3"/>
      <c r="E822" s="3"/>
      <c r="F822" s="3"/>
      <c r="G822" s="45">
        <v>24337.919999999998</v>
      </c>
    </row>
    <row r="823" spans="1:7" ht="15.75" x14ac:dyDescent="0.25">
      <c r="A823" s="3"/>
      <c r="B823" s="4"/>
      <c r="C823" s="3" t="s">
        <v>478</v>
      </c>
      <c r="D823" s="3"/>
      <c r="E823" s="3"/>
      <c r="F823" s="3"/>
      <c r="G823" s="45">
        <v>97947.92</v>
      </c>
    </row>
    <row r="824" spans="1:7" ht="15.75" x14ac:dyDescent="0.25">
      <c r="A824" s="3"/>
      <c r="B824" s="4"/>
      <c r="C824" s="3" t="s">
        <v>479</v>
      </c>
      <c r="D824" s="3"/>
      <c r="E824" s="3"/>
      <c r="F824" s="3"/>
      <c r="G824" s="45">
        <v>11478.89</v>
      </c>
    </row>
    <row r="825" spans="1:7" ht="18" customHeight="1" x14ac:dyDescent="0.25">
      <c r="A825" s="3"/>
      <c r="B825" s="4"/>
      <c r="C825" s="116" t="s">
        <v>118</v>
      </c>
      <c r="D825" s="3"/>
      <c r="E825" s="3"/>
      <c r="F825" s="3"/>
      <c r="G825" s="45"/>
    </row>
    <row r="826" spans="1:7" ht="19.5" customHeight="1" x14ac:dyDescent="0.25">
      <c r="A826" s="3"/>
      <c r="B826" s="4"/>
      <c r="C826" s="94" t="s">
        <v>119</v>
      </c>
      <c r="D826" s="3"/>
      <c r="E826" s="3"/>
      <c r="F826" s="3"/>
      <c r="G826" s="56">
        <f>SUM(G827:G837)</f>
        <v>141402.45000000001</v>
      </c>
    </row>
    <row r="827" spans="1:7" ht="15.75" x14ac:dyDescent="0.25">
      <c r="A827" s="3"/>
      <c r="B827" s="4"/>
      <c r="C827" s="3" t="s">
        <v>480</v>
      </c>
      <c r="D827" s="3"/>
      <c r="E827" s="3"/>
      <c r="F827" s="3"/>
      <c r="G827" s="45">
        <v>369</v>
      </c>
    </row>
    <row r="828" spans="1:7" ht="15.75" x14ac:dyDescent="0.25">
      <c r="A828" s="3"/>
      <c r="B828" s="4"/>
      <c r="C828" s="3" t="s">
        <v>481</v>
      </c>
      <c r="D828" s="3"/>
      <c r="E828" s="3"/>
      <c r="F828" s="3"/>
      <c r="G828" s="45">
        <v>319</v>
      </c>
    </row>
    <row r="829" spans="1:7" ht="15.75" x14ac:dyDescent="0.25">
      <c r="A829" s="3"/>
      <c r="B829" s="4"/>
      <c r="C829" s="3" t="s">
        <v>482</v>
      </c>
      <c r="D829" s="3"/>
      <c r="E829" s="3"/>
      <c r="F829" s="3"/>
      <c r="G829" s="45">
        <v>50166.81</v>
      </c>
    </row>
    <row r="830" spans="1:7" ht="15.75" x14ac:dyDescent="0.25">
      <c r="A830" s="3"/>
      <c r="B830" s="4"/>
      <c r="C830" s="3" t="s">
        <v>483</v>
      </c>
      <c r="D830" s="3"/>
      <c r="E830" s="3"/>
      <c r="F830" s="3"/>
      <c r="G830" s="45">
        <v>4100</v>
      </c>
    </row>
    <row r="831" spans="1:7" ht="15.75" x14ac:dyDescent="0.25">
      <c r="A831" s="3"/>
      <c r="B831" s="4"/>
      <c r="C831" s="3" t="s">
        <v>484</v>
      </c>
      <c r="D831" s="3"/>
      <c r="E831" s="3"/>
      <c r="F831" s="3"/>
      <c r="G831" s="45">
        <v>469.99</v>
      </c>
    </row>
    <row r="832" spans="1:7" ht="15.75" x14ac:dyDescent="0.25">
      <c r="A832" s="3"/>
      <c r="B832" s="4"/>
      <c r="C832" s="3" t="s">
        <v>485</v>
      </c>
      <c r="D832" s="3"/>
      <c r="E832" s="3"/>
      <c r="F832" s="3"/>
      <c r="G832" s="45">
        <v>325</v>
      </c>
    </row>
    <row r="833" spans="1:8" ht="15.75" x14ac:dyDescent="0.25">
      <c r="A833" s="3"/>
      <c r="B833" s="4"/>
      <c r="C833" s="3" t="s">
        <v>486</v>
      </c>
      <c r="D833" s="3"/>
      <c r="E833" s="3"/>
      <c r="F833" s="3"/>
      <c r="G833" s="45">
        <v>6348</v>
      </c>
    </row>
    <row r="834" spans="1:8" ht="15.75" x14ac:dyDescent="0.25">
      <c r="A834" s="3"/>
      <c r="B834" s="4"/>
      <c r="C834" s="3" t="s">
        <v>487</v>
      </c>
      <c r="D834" s="3"/>
      <c r="E834" s="3"/>
      <c r="F834" s="3"/>
      <c r="G834" s="45">
        <v>387.88</v>
      </c>
    </row>
    <row r="835" spans="1:8" ht="15.75" x14ac:dyDescent="0.25">
      <c r="A835" s="3"/>
      <c r="B835" s="4"/>
      <c r="C835" s="3" t="s">
        <v>488</v>
      </c>
      <c r="D835" s="3"/>
      <c r="E835" s="3"/>
      <c r="F835" s="3"/>
      <c r="G835" s="45">
        <v>5495.64</v>
      </c>
    </row>
    <row r="836" spans="1:8" ht="15.75" x14ac:dyDescent="0.25">
      <c r="A836" s="3"/>
      <c r="B836" s="4"/>
      <c r="C836" s="3" t="s">
        <v>489</v>
      </c>
      <c r="D836" s="3"/>
      <c r="E836" s="3"/>
      <c r="F836" s="3"/>
      <c r="G836" s="45">
        <v>627</v>
      </c>
    </row>
    <row r="837" spans="1:8" ht="15.75" x14ac:dyDescent="0.25">
      <c r="A837" s="3"/>
      <c r="B837" s="4"/>
      <c r="C837" s="3" t="s">
        <v>470</v>
      </c>
      <c r="D837" s="3"/>
      <c r="E837" s="3"/>
      <c r="F837" s="3"/>
      <c r="G837" s="45">
        <v>72794.13</v>
      </c>
    </row>
    <row r="838" spans="1:8" ht="17.25" customHeight="1" x14ac:dyDescent="0.25">
      <c r="A838" s="3"/>
      <c r="B838" s="4"/>
      <c r="C838" s="94" t="s">
        <v>134</v>
      </c>
      <c r="D838" s="3"/>
      <c r="E838" s="3"/>
      <c r="F838" s="3"/>
      <c r="G838" s="56">
        <f>SUM(G839:G843)</f>
        <v>12674.6</v>
      </c>
    </row>
    <row r="839" spans="1:8" ht="17.25" customHeight="1" x14ac:dyDescent="0.25">
      <c r="A839" s="3"/>
      <c r="B839" s="4"/>
      <c r="C839" s="3" t="s">
        <v>490</v>
      </c>
      <c r="D839" s="3"/>
      <c r="E839" s="3"/>
      <c r="F839" s="3"/>
      <c r="G839" s="45">
        <v>223.41</v>
      </c>
      <c r="H839" s="175"/>
    </row>
    <row r="840" spans="1:8" ht="17.25" customHeight="1" x14ac:dyDescent="0.25">
      <c r="A840" s="3"/>
      <c r="B840" s="4"/>
      <c r="C840" s="3" t="s">
        <v>491</v>
      </c>
      <c r="D840" s="3"/>
      <c r="E840" s="3"/>
      <c r="F840" s="3"/>
      <c r="G840" s="45">
        <v>5050.8</v>
      </c>
      <c r="H840" s="175"/>
    </row>
    <row r="841" spans="1:8" ht="17.25" customHeight="1" x14ac:dyDescent="0.25">
      <c r="A841" s="3"/>
      <c r="B841" s="4"/>
      <c r="C841" s="3" t="s">
        <v>492</v>
      </c>
      <c r="D841" s="3"/>
      <c r="E841" s="3"/>
      <c r="F841" s="3"/>
      <c r="G841" s="45">
        <v>5256.38</v>
      </c>
      <c r="H841" s="175"/>
    </row>
    <row r="842" spans="1:8" ht="17.25" customHeight="1" x14ac:dyDescent="0.25">
      <c r="A842" s="3"/>
      <c r="B842" s="4"/>
      <c r="C842" s="3" t="s">
        <v>493</v>
      </c>
      <c r="D842" s="3"/>
      <c r="E842" s="3"/>
      <c r="F842" s="3"/>
      <c r="G842" s="45">
        <v>1583.52</v>
      </c>
      <c r="H842" s="175"/>
    </row>
    <row r="843" spans="1:8" ht="17.25" customHeight="1" x14ac:dyDescent="0.25">
      <c r="A843" s="3"/>
      <c r="B843" s="4"/>
      <c r="C843" s="3" t="s">
        <v>494</v>
      </c>
      <c r="D843" s="3"/>
      <c r="E843" s="3"/>
      <c r="F843" s="3"/>
      <c r="G843" s="45">
        <v>560.49</v>
      </c>
      <c r="H843" s="175"/>
    </row>
    <row r="844" spans="1:8" ht="17.25" customHeight="1" x14ac:dyDescent="0.25">
      <c r="A844" s="3"/>
      <c r="B844" s="4"/>
      <c r="C844" s="3"/>
      <c r="D844" s="3"/>
      <c r="E844" s="3"/>
      <c r="F844" s="3"/>
      <c r="G844" s="45"/>
      <c r="H844" s="175"/>
    </row>
    <row r="845" spans="1:8" ht="30.75" customHeight="1" x14ac:dyDescent="0.25">
      <c r="A845" s="3"/>
      <c r="B845" s="64" t="s">
        <v>137</v>
      </c>
      <c r="C845" s="204" t="s">
        <v>138</v>
      </c>
      <c r="D845" s="204"/>
      <c r="E845" s="204"/>
      <c r="F845" s="204"/>
      <c r="G845" s="204"/>
    </row>
    <row r="846" spans="1:8" ht="15.75" x14ac:dyDescent="0.25">
      <c r="A846" s="3"/>
      <c r="B846" s="64"/>
      <c r="C846" s="59" t="s">
        <v>139</v>
      </c>
      <c r="D846" s="101"/>
      <c r="E846" s="101"/>
      <c r="F846" s="101"/>
      <c r="G846" s="101"/>
    </row>
    <row r="847" spans="1:8" ht="15.75" x14ac:dyDescent="0.25">
      <c r="A847" s="3"/>
      <c r="B847" s="64"/>
      <c r="C847" s="149"/>
      <c r="D847" s="101"/>
      <c r="E847" s="101"/>
      <c r="F847" s="101"/>
      <c r="G847" s="101"/>
    </row>
    <row r="848" spans="1:8" ht="29.25" customHeight="1" x14ac:dyDescent="0.25">
      <c r="A848" s="3"/>
      <c r="B848" s="9" t="s">
        <v>140</v>
      </c>
      <c r="C848" s="204" t="s">
        <v>141</v>
      </c>
      <c r="D848" s="204"/>
      <c r="E848" s="204"/>
      <c r="F848" s="204"/>
      <c r="G848" s="204"/>
    </row>
    <row r="849" spans="1:9" ht="15.75" x14ac:dyDescent="0.25">
      <c r="A849" s="3"/>
      <c r="B849" s="4"/>
      <c r="C849" s="4" t="s">
        <v>142</v>
      </c>
      <c r="D849" s="3"/>
      <c r="E849" s="3"/>
      <c r="F849" s="3"/>
      <c r="G849" s="3"/>
    </row>
    <row r="850" spans="1:9" ht="54" customHeight="1" x14ac:dyDescent="0.25">
      <c r="A850" s="3"/>
      <c r="B850" s="66" t="s">
        <v>143</v>
      </c>
      <c r="C850" s="66" t="s">
        <v>144</v>
      </c>
      <c r="D850" s="66" t="s">
        <v>145</v>
      </c>
      <c r="E850" s="102" t="s">
        <v>146</v>
      </c>
      <c r="F850" s="66" t="s">
        <v>147</v>
      </c>
      <c r="G850" s="3"/>
    </row>
    <row r="851" spans="1:9" s="2" customFormat="1" ht="15.75" x14ac:dyDescent="0.25">
      <c r="A851" s="4"/>
      <c r="B851" s="67" t="s">
        <v>17</v>
      </c>
      <c r="C851" s="67" t="s">
        <v>19</v>
      </c>
      <c r="D851" s="67" t="s">
        <v>21</v>
      </c>
      <c r="E851" s="103" t="s">
        <v>23</v>
      </c>
      <c r="F851" s="67" t="s">
        <v>25</v>
      </c>
      <c r="G851" s="4"/>
    </row>
    <row r="852" spans="1:9" ht="15.75" x14ac:dyDescent="0.25">
      <c r="A852" s="3"/>
      <c r="B852" s="69" t="s">
        <v>1</v>
      </c>
      <c r="C852" s="70" t="s">
        <v>148</v>
      </c>
      <c r="D852" s="71">
        <f>D854+D855</f>
        <v>6521288.3300000001</v>
      </c>
      <c r="E852" s="104">
        <f>E854+E855</f>
        <v>0</v>
      </c>
      <c r="F852" s="71">
        <f>F854+F855</f>
        <v>-6521288.3300000001</v>
      </c>
      <c r="G852" s="3"/>
    </row>
    <row r="853" spans="1:9" ht="15.75" x14ac:dyDescent="0.25">
      <c r="A853" s="3"/>
      <c r="B853" s="74"/>
      <c r="C853" s="70" t="s">
        <v>149</v>
      </c>
      <c r="D853" s="70"/>
      <c r="E853" s="105"/>
      <c r="F853" s="70"/>
      <c r="G853" s="3"/>
    </row>
    <row r="854" spans="1:9" ht="15.75" x14ac:dyDescent="0.25">
      <c r="A854" s="3"/>
      <c r="B854" s="74"/>
      <c r="C854" s="70" t="s">
        <v>150</v>
      </c>
      <c r="D854" s="71">
        <v>6521288.3300000001</v>
      </c>
      <c r="E854" s="104"/>
      <c r="F854" s="71">
        <f>E854-D854</f>
        <v>-6521288.3300000001</v>
      </c>
      <c r="G854" s="3"/>
    </row>
    <row r="855" spans="1:9" ht="15.75" x14ac:dyDescent="0.25">
      <c r="A855" s="3"/>
      <c r="B855" s="75"/>
      <c r="C855" s="70" t="s">
        <v>151</v>
      </c>
      <c r="D855" s="71">
        <v>0</v>
      </c>
      <c r="E855" s="104"/>
      <c r="F855" s="71">
        <f>E855-D855</f>
        <v>0</v>
      </c>
      <c r="G855" s="3"/>
    </row>
    <row r="856" spans="1:9" ht="15.75" x14ac:dyDescent="0.25">
      <c r="A856" s="3"/>
      <c r="B856" s="70" t="s">
        <v>137</v>
      </c>
      <c r="C856" s="70" t="s">
        <v>152</v>
      </c>
      <c r="D856" s="71">
        <v>0</v>
      </c>
      <c r="E856" s="104"/>
      <c r="F856" s="71">
        <f>E856-D856</f>
        <v>0</v>
      </c>
      <c r="G856" s="3"/>
    </row>
    <row r="857" spans="1:9" ht="15.75" x14ac:dyDescent="0.25">
      <c r="A857" s="3"/>
      <c r="B857" s="76"/>
      <c r="C857" s="76" t="s">
        <v>153</v>
      </c>
      <c r="D857" s="77">
        <f>D852+D856</f>
        <v>6521288.3300000001</v>
      </c>
      <c r="E857" s="106">
        <f>E852+E856</f>
        <v>0</v>
      </c>
      <c r="F857" s="77">
        <f>F852+F856</f>
        <v>-6521288.3300000001</v>
      </c>
      <c r="G857" s="3"/>
    </row>
    <row r="858" spans="1:9" ht="15.75" x14ac:dyDescent="0.25">
      <c r="A858" s="3"/>
      <c r="B858" s="4"/>
      <c r="C858" s="4"/>
      <c r="D858" s="3"/>
      <c r="E858" s="3"/>
      <c r="F858" s="3"/>
      <c r="G858" s="3"/>
    </row>
    <row r="859" spans="1:9" ht="15.75" x14ac:dyDescent="0.25">
      <c r="A859" s="3"/>
      <c r="B859" s="4"/>
      <c r="C859" s="31" t="s">
        <v>405</v>
      </c>
      <c r="D859" s="31"/>
      <c r="E859" s="31"/>
      <c r="F859" s="4"/>
      <c r="G859" s="4"/>
    </row>
    <row r="860" spans="1:9" ht="15.75" x14ac:dyDescent="0.25">
      <c r="A860" s="3"/>
      <c r="B860" s="4"/>
      <c r="C860" s="94" t="s">
        <v>119</v>
      </c>
      <c r="D860" s="3"/>
      <c r="E860" s="3"/>
      <c r="F860" s="3"/>
      <c r="G860" s="56">
        <f>G861</f>
        <v>12972.81</v>
      </c>
      <c r="I860" s="49"/>
    </row>
    <row r="861" spans="1:9" ht="15.75" x14ac:dyDescent="0.25">
      <c r="A861" s="3"/>
      <c r="B861" s="4"/>
      <c r="C861" s="3" t="s">
        <v>495</v>
      </c>
      <c r="D861" s="3"/>
      <c r="E861" s="3"/>
      <c r="F861" s="3"/>
      <c r="G861" s="45">
        <v>12972.81</v>
      </c>
    </row>
    <row r="862" spans="1:9" ht="15.75" x14ac:dyDescent="0.25">
      <c r="A862" s="3"/>
      <c r="B862" s="4"/>
      <c r="C862" s="94" t="s">
        <v>134</v>
      </c>
      <c r="D862" s="94"/>
      <c r="E862" s="94"/>
      <c r="F862" s="3"/>
      <c r="G862" s="56">
        <f>SUM(G863:G864)</f>
        <v>231124.31999999998</v>
      </c>
    </row>
    <row r="863" spans="1:9" ht="15.75" x14ac:dyDescent="0.25">
      <c r="A863" s="3"/>
      <c r="B863" s="4"/>
      <c r="C863" s="3" t="s">
        <v>496</v>
      </c>
      <c r="D863" s="3"/>
      <c r="E863" s="3"/>
      <c r="F863" s="3"/>
      <c r="G863" s="45">
        <v>228542.71</v>
      </c>
    </row>
    <row r="864" spans="1:9" ht="15.75" x14ac:dyDescent="0.25">
      <c r="A864" s="3"/>
      <c r="B864" s="4"/>
      <c r="C864" s="3" t="s">
        <v>497</v>
      </c>
      <c r="D864" s="3"/>
      <c r="E864" s="3"/>
      <c r="F864" s="3"/>
      <c r="G864" s="45">
        <v>2581.61</v>
      </c>
    </row>
    <row r="865" spans="1:7" ht="15.75" x14ac:dyDescent="0.25">
      <c r="A865" s="3"/>
      <c r="B865" s="4"/>
      <c r="C865" s="4"/>
      <c r="D865" s="3"/>
      <c r="E865" s="3"/>
      <c r="F865" s="3"/>
      <c r="G865" s="3"/>
    </row>
    <row r="866" spans="1:7" ht="15.75" customHeight="1" x14ac:dyDescent="0.25">
      <c r="A866" s="3"/>
      <c r="B866" s="31" t="s">
        <v>158</v>
      </c>
      <c r="C866" s="194" t="s">
        <v>498</v>
      </c>
      <c r="D866" s="194"/>
      <c r="E866" s="194"/>
      <c r="F866" s="194"/>
      <c r="G866" s="194"/>
    </row>
    <row r="867" spans="1:7" ht="15" customHeight="1" x14ac:dyDescent="0.25">
      <c r="A867" s="3"/>
      <c r="B867" s="4"/>
      <c r="C867" s="194"/>
      <c r="D867" s="194"/>
      <c r="E867" s="194"/>
      <c r="F867" s="194"/>
      <c r="G867" s="194"/>
    </row>
    <row r="868" spans="1:7" ht="15.75" x14ac:dyDescent="0.25">
      <c r="A868" s="3"/>
      <c r="B868" s="4"/>
      <c r="C868" s="4"/>
      <c r="D868" s="3"/>
      <c r="E868" s="3"/>
      <c r="F868" s="3"/>
      <c r="G868" s="3"/>
    </row>
    <row r="869" spans="1:7" ht="31.5" x14ac:dyDescent="0.25">
      <c r="A869" s="3"/>
      <c r="B869" s="76" t="s">
        <v>143</v>
      </c>
      <c r="C869" s="20" t="s">
        <v>144</v>
      </c>
      <c r="D869" s="20" t="s">
        <v>160</v>
      </c>
      <c r="E869" s="91" t="s">
        <v>161</v>
      </c>
      <c r="F869" s="3"/>
      <c r="G869" s="3"/>
    </row>
    <row r="870" spans="1:7" ht="31.5" x14ac:dyDescent="0.25">
      <c r="A870" s="3"/>
      <c r="B870" s="70" t="s">
        <v>17</v>
      </c>
      <c r="C870" s="81" t="s">
        <v>162</v>
      </c>
      <c r="D870" s="82">
        <v>466.76</v>
      </c>
      <c r="E870" s="108"/>
      <c r="F870" s="3"/>
      <c r="G870" s="3"/>
    </row>
    <row r="871" spans="1:7" ht="15.75" x14ac:dyDescent="0.25">
      <c r="A871" s="3"/>
      <c r="B871" s="70" t="s">
        <v>19</v>
      </c>
      <c r="C871" s="81" t="s">
        <v>163</v>
      </c>
      <c r="D871" s="83">
        <v>80823.11</v>
      </c>
      <c r="E871" s="109"/>
      <c r="F871" s="3"/>
      <c r="G871" s="3"/>
    </row>
    <row r="872" spans="1:7" ht="15.75" x14ac:dyDescent="0.25">
      <c r="A872" s="3"/>
      <c r="B872" s="70" t="s">
        <v>21</v>
      </c>
      <c r="C872" s="81" t="s">
        <v>164</v>
      </c>
      <c r="D872" s="83">
        <v>0</v>
      </c>
      <c r="E872" s="109"/>
      <c r="F872" s="3"/>
      <c r="G872" s="3"/>
    </row>
    <row r="873" spans="1:7" ht="15.75" x14ac:dyDescent="0.25">
      <c r="A873" s="3"/>
      <c r="B873" s="70"/>
      <c r="C873" s="84" t="s">
        <v>38</v>
      </c>
      <c r="D873" s="85">
        <f>D870+D871+D872</f>
        <v>81289.87</v>
      </c>
      <c r="E873" s="110">
        <f>E870+E871+E872</f>
        <v>0</v>
      </c>
      <c r="F873" s="3"/>
      <c r="G873" s="3"/>
    </row>
    <row r="874" spans="1:7" ht="15.75" x14ac:dyDescent="0.25">
      <c r="A874" s="3"/>
      <c r="B874" s="86"/>
      <c r="C874" s="87"/>
      <c r="D874" s="88"/>
      <c r="E874" s="123"/>
      <c r="F874" s="3"/>
      <c r="G874" s="3"/>
    </row>
    <row r="875" spans="1:7" ht="18.75" customHeight="1" x14ac:dyDescent="0.25">
      <c r="A875" s="3"/>
      <c r="B875" s="4"/>
      <c r="C875" s="144" t="s">
        <v>165</v>
      </c>
      <c r="D875" s="3"/>
      <c r="E875" s="3"/>
      <c r="F875" s="3"/>
      <c r="G875" s="56">
        <f>SUM(G876:G879)</f>
        <v>81289.87</v>
      </c>
    </row>
    <row r="876" spans="1:7" ht="15.75" x14ac:dyDescent="0.25">
      <c r="A876" s="3"/>
      <c r="B876" s="4"/>
      <c r="C876" s="3" t="s">
        <v>499</v>
      </c>
      <c r="D876" s="3"/>
      <c r="E876" s="3"/>
      <c r="F876" s="3"/>
      <c r="G876" s="45">
        <v>63550.75</v>
      </c>
    </row>
    <row r="877" spans="1:7" ht="15.75" x14ac:dyDescent="0.25">
      <c r="A877" s="3"/>
      <c r="B877" s="4"/>
      <c r="C877" s="3" t="s">
        <v>500</v>
      </c>
      <c r="D877" s="3"/>
      <c r="E877" s="3"/>
      <c r="F877" s="3"/>
      <c r="G877" s="45">
        <v>17272.36</v>
      </c>
    </row>
    <row r="878" spans="1:7" ht="15.75" x14ac:dyDescent="0.25">
      <c r="A878" s="3"/>
      <c r="B878" s="4"/>
      <c r="C878" s="3" t="s">
        <v>501</v>
      </c>
      <c r="D878" s="3"/>
      <c r="E878" s="3"/>
      <c r="F878" s="3"/>
      <c r="G878" s="45">
        <v>466.76</v>
      </c>
    </row>
    <row r="879" spans="1:7" ht="15.75" x14ac:dyDescent="0.25">
      <c r="A879" s="3"/>
      <c r="B879" s="4"/>
      <c r="C879" s="3" t="s">
        <v>502</v>
      </c>
      <c r="D879" s="3"/>
      <c r="E879" s="3"/>
      <c r="F879" s="3"/>
      <c r="G879" s="45"/>
    </row>
    <row r="880" spans="1:7" ht="18" customHeight="1" x14ac:dyDescent="0.25">
      <c r="A880" s="3"/>
      <c r="B880" s="4"/>
      <c r="C880" s="4"/>
      <c r="D880" s="3"/>
      <c r="E880" s="3"/>
      <c r="F880" s="3"/>
      <c r="G880" s="3"/>
    </row>
    <row r="881" spans="1:11" ht="15.75" x14ac:dyDescent="0.25">
      <c r="A881" s="3"/>
      <c r="B881" s="31" t="s">
        <v>170</v>
      </c>
      <c r="C881" s="31" t="s">
        <v>171</v>
      </c>
      <c r="D881" s="94"/>
      <c r="E881" s="94"/>
      <c r="F881" s="94"/>
      <c r="G881" s="3"/>
    </row>
    <row r="882" spans="1:11" ht="157.5" customHeight="1" x14ac:dyDescent="0.25">
      <c r="A882" s="3"/>
      <c r="B882" s="4"/>
      <c r="C882" s="215" t="s">
        <v>503</v>
      </c>
      <c r="D882" s="215"/>
      <c r="E882" s="215"/>
      <c r="F882" s="215"/>
      <c r="G882" s="176"/>
      <c r="H882" s="176"/>
    </row>
    <row r="883" spans="1:11" ht="24" customHeight="1" x14ac:dyDescent="0.25">
      <c r="A883" s="3"/>
      <c r="B883" s="4"/>
      <c r="C883" s="5"/>
      <c r="D883" s="6"/>
      <c r="E883" s="6"/>
      <c r="F883" s="6"/>
      <c r="G883" s="6"/>
      <c r="H883" s="6"/>
    </row>
    <row r="884" spans="1:11" ht="17.25" customHeight="1" x14ac:dyDescent="0.25">
      <c r="A884" s="3"/>
      <c r="B884" s="4"/>
      <c r="C884" s="7" t="s">
        <v>0</v>
      </c>
      <c r="D884" s="8"/>
      <c r="E884" s="8"/>
      <c r="F884" s="3"/>
      <c r="G884" s="3"/>
    </row>
    <row r="885" spans="1:11" ht="15.75" x14ac:dyDescent="0.25">
      <c r="A885" s="3"/>
      <c r="B885" s="4"/>
      <c r="C885" s="4"/>
      <c r="D885" s="3"/>
      <c r="E885" s="3"/>
      <c r="F885" s="3"/>
      <c r="G885" s="3"/>
    </row>
    <row r="886" spans="1:11" ht="15.75" customHeight="1" x14ac:dyDescent="0.25">
      <c r="A886" s="3"/>
      <c r="B886" s="9" t="s">
        <v>1</v>
      </c>
      <c r="C886" s="194" t="s">
        <v>2</v>
      </c>
      <c r="D886" s="194"/>
      <c r="E886" s="194"/>
      <c r="F886" s="194"/>
      <c r="G886" s="194"/>
    </row>
    <row r="887" spans="1:11" ht="16.5" customHeight="1" x14ac:dyDescent="0.25">
      <c r="A887" s="3"/>
      <c r="B887" s="9"/>
      <c r="C887" s="10" t="s">
        <v>3</v>
      </c>
      <c r="D887" s="11"/>
      <c r="E887" s="11"/>
      <c r="F887" s="11"/>
      <c r="G887" s="11"/>
    </row>
    <row r="888" spans="1:11" ht="18.75" x14ac:dyDescent="0.25">
      <c r="A888" s="3"/>
      <c r="B888" s="4"/>
      <c r="C888" s="12" t="s">
        <v>4</v>
      </c>
      <c r="D888" s="13"/>
      <c r="E888" s="3"/>
      <c r="F888" s="90">
        <v>3402.35</v>
      </c>
      <c r="G888" s="15" t="s">
        <v>5</v>
      </c>
    </row>
    <row r="889" spans="1:11" ht="18.75" x14ac:dyDescent="0.25">
      <c r="A889" s="3"/>
      <c r="B889" s="4"/>
      <c r="C889" s="12" t="s">
        <v>6</v>
      </c>
      <c r="D889" s="3"/>
      <c r="E889" s="3"/>
      <c r="F889" s="90">
        <v>14633</v>
      </c>
      <c r="G889" s="15" t="s">
        <v>7</v>
      </c>
    </row>
    <row r="890" spans="1:11" ht="18.75" x14ac:dyDescent="0.25">
      <c r="A890" s="3"/>
      <c r="B890" s="4"/>
      <c r="C890" s="12" t="s">
        <v>8</v>
      </c>
      <c r="D890" s="3"/>
      <c r="E890" s="3"/>
      <c r="F890" s="90">
        <v>10239</v>
      </c>
      <c r="G890" s="15" t="s">
        <v>5</v>
      </c>
    </row>
    <row r="891" spans="1:11" ht="24" customHeight="1" x14ac:dyDescent="0.25">
      <c r="A891" s="3"/>
      <c r="B891" s="4"/>
      <c r="C891" s="16" t="s">
        <v>9</v>
      </c>
      <c r="D891" s="3"/>
      <c r="E891" s="3"/>
      <c r="F891" s="90"/>
      <c r="G891" s="15"/>
    </row>
    <row r="892" spans="1:11" ht="18.75" x14ac:dyDescent="0.25">
      <c r="A892" s="3"/>
      <c r="B892" s="4"/>
      <c r="C892" s="12" t="s">
        <v>4</v>
      </c>
      <c r="D892" s="13"/>
      <c r="E892" s="3"/>
      <c r="F892" s="90">
        <v>3873.33</v>
      </c>
      <c r="G892" s="15" t="s">
        <v>5</v>
      </c>
    </row>
    <row r="893" spans="1:11" ht="18.75" x14ac:dyDescent="0.25">
      <c r="A893" s="3"/>
      <c r="B893" s="4"/>
      <c r="C893" s="12" t="s">
        <v>6</v>
      </c>
      <c r="D893" s="3"/>
      <c r="E893" s="3"/>
      <c r="F893" s="90">
        <v>12160</v>
      </c>
      <c r="G893" s="15" t="s">
        <v>7</v>
      </c>
    </row>
    <row r="894" spans="1:11" ht="18.75" x14ac:dyDescent="0.25">
      <c r="A894" s="3"/>
      <c r="B894" s="4"/>
      <c r="C894" s="12" t="s">
        <v>8</v>
      </c>
      <c r="D894" s="3"/>
      <c r="E894" s="3"/>
      <c r="F894" s="90">
        <v>16516</v>
      </c>
      <c r="G894" s="15" t="s">
        <v>5</v>
      </c>
      <c r="K894" s="17"/>
    </row>
    <row r="895" spans="1:11" ht="32.25" customHeight="1" x14ac:dyDescent="0.25">
      <c r="A895" s="3"/>
      <c r="B895" s="4"/>
      <c r="C895" s="195" t="s">
        <v>10</v>
      </c>
      <c r="D895" s="195"/>
      <c r="E895" s="195"/>
      <c r="F895" s="195"/>
      <c r="G895" s="195"/>
    </row>
    <row r="896" spans="1:11" ht="17.25" customHeight="1" x14ac:dyDescent="0.25">
      <c r="A896" s="3"/>
      <c r="B896" s="4"/>
      <c r="C896" s="4"/>
      <c r="D896" s="3"/>
      <c r="E896" s="3"/>
      <c r="F896" s="3"/>
      <c r="G896" s="3"/>
    </row>
    <row r="897" spans="1:7" ht="31.5" x14ac:dyDescent="0.25">
      <c r="A897" s="3"/>
      <c r="B897" s="18" t="s">
        <v>11</v>
      </c>
      <c r="C897" s="19" t="s">
        <v>12</v>
      </c>
      <c r="D897" s="20" t="s">
        <v>13</v>
      </c>
      <c r="E897" s="91" t="s">
        <v>14</v>
      </c>
      <c r="F897" s="91" t="s">
        <v>15</v>
      </c>
      <c r="G897" s="20" t="s">
        <v>16</v>
      </c>
    </row>
    <row r="898" spans="1:7" ht="24" customHeight="1" x14ac:dyDescent="0.25">
      <c r="A898" s="3"/>
      <c r="B898" s="21" t="s">
        <v>17</v>
      </c>
      <c r="C898" s="22" t="s">
        <v>18</v>
      </c>
      <c r="D898" s="23">
        <v>1001783.7</v>
      </c>
      <c r="E898" s="92"/>
      <c r="F898" s="92"/>
      <c r="G898" s="23">
        <f t="shared" ref="G898:G907" si="8">E898-F898</f>
        <v>0</v>
      </c>
    </row>
    <row r="899" spans="1:7" ht="25.5" customHeight="1" x14ac:dyDescent="0.25">
      <c r="A899" s="3"/>
      <c r="B899" s="21" t="s">
        <v>19</v>
      </c>
      <c r="C899" s="22" t="s">
        <v>20</v>
      </c>
      <c r="D899" s="23">
        <v>6167659.4500000002</v>
      </c>
      <c r="E899" s="92"/>
      <c r="F899" s="92"/>
      <c r="G899" s="23">
        <f t="shared" si="8"/>
        <v>0</v>
      </c>
    </row>
    <row r="900" spans="1:7" ht="31.5" x14ac:dyDescent="0.25">
      <c r="A900" s="3"/>
      <c r="B900" s="21" t="s">
        <v>21</v>
      </c>
      <c r="C900" s="22" t="s">
        <v>22</v>
      </c>
      <c r="D900" s="23">
        <v>4331784.0999999996</v>
      </c>
      <c r="E900" s="92"/>
      <c r="F900" s="92"/>
      <c r="G900" s="23">
        <f t="shared" si="8"/>
        <v>0</v>
      </c>
    </row>
    <row r="901" spans="1:7" ht="31.5" x14ac:dyDescent="0.25">
      <c r="A901" s="3"/>
      <c r="B901" s="21" t="s">
        <v>23</v>
      </c>
      <c r="C901" s="22" t="s">
        <v>24</v>
      </c>
      <c r="D901" s="23">
        <v>0</v>
      </c>
      <c r="E901" s="92"/>
      <c r="F901" s="92"/>
      <c r="G901" s="23">
        <f t="shared" si="8"/>
        <v>0</v>
      </c>
    </row>
    <row r="902" spans="1:7" ht="47.25" x14ac:dyDescent="0.25">
      <c r="A902" s="3"/>
      <c r="B902" s="21" t="s">
        <v>25</v>
      </c>
      <c r="C902" s="22" t="s">
        <v>26</v>
      </c>
      <c r="D902" s="23">
        <v>33520.400000000001</v>
      </c>
      <c r="E902" s="92"/>
      <c r="F902" s="92"/>
      <c r="G902" s="23">
        <f t="shared" si="8"/>
        <v>0</v>
      </c>
    </row>
    <row r="903" spans="1:7" ht="47.25" x14ac:dyDescent="0.25">
      <c r="A903" s="3"/>
      <c r="B903" s="21" t="s">
        <v>27</v>
      </c>
      <c r="C903" s="22" t="s">
        <v>28</v>
      </c>
      <c r="D903" s="23">
        <v>15482.42</v>
      </c>
      <c r="E903" s="92"/>
      <c r="F903" s="92"/>
      <c r="G903" s="23">
        <f t="shared" si="8"/>
        <v>0</v>
      </c>
    </row>
    <row r="904" spans="1:7" ht="31.5" x14ac:dyDescent="0.25">
      <c r="A904" s="3"/>
      <c r="B904" s="21" t="s">
        <v>29</v>
      </c>
      <c r="C904" s="22" t="s">
        <v>30</v>
      </c>
      <c r="D904" s="23">
        <v>66877.919999999998</v>
      </c>
      <c r="E904" s="92"/>
      <c r="F904" s="92"/>
      <c r="G904" s="23">
        <f t="shared" si="8"/>
        <v>0</v>
      </c>
    </row>
    <row r="905" spans="1:7" ht="33" customHeight="1" x14ac:dyDescent="0.25">
      <c r="A905" s="3"/>
      <c r="B905" s="21" t="s">
        <v>31</v>
      </c>
      <c r="C905" s="22" t="s">
        <v>32</v>
      </c>
      <c r="D905" s="23">
        <v>3000</v>
      </c>
      <c r="E905" s="92"/>
      <c r="F905" s="92"/>
      <c r="G905" s="23">
        <f t="shared" si="8"/>
        <v>0</v>
      </c>
    </row>
    <row r="906" spans="1:7" ht="47.25" x14ac:dyDescent="0.25">
      <c r="A906" s="3"/>
      <c r="B906" s="21" t="s">
        <v>33</v>
      </c>
      <c r="C906" s="22" t="s">
        <v>34</v>
      </c>
      <c r="D906" s="23">
        <v>110593.11</v>
      </c>
      <c r="E906" s="92"/>
      <c r="F906" s="92"/>
      <c r="G906" s="23">
        <f t="shared" si="8"/>
        <v>0</v>
      </c>
    </row>
    <row r="907" spans="1:7" ht="28.5" customHeight="1" x14ac:dyDescent="0.25">
      <c r="A907" s="3"/>
      <c r="B907" s="21" t="s">
        <v>36</v>
      </c>
      <c r="C907" s="22" t="s">
        <v>37</v>
      </c>
      <c r="D907" s="23">
        <v>2200850.31</v>
      </c>
      <c r="E907" s="92"/>
      <c r="F907" s="92"/>
      <c r="G907" s="23">
        <f t="shared" si="8"/>
        <v>0</v>
      </c>
    </row>
    <row r="908" spans="1:7" ht="15.75" x14ac:dyDescent="0.25">
      <c r="A908" s="3"/>
      <c r="B908" s="25"/>
      <c r="C908" s="26" t="s">
        <v>38</v>
      </c>
      <c r="D908" s="27">
        <f>SUM(D898:D907)</f>
        <v>13931551.41</v>
      </c>
      <c r="E908" s="93">
        <f>SUM(E898:E907)</f>
        <v>0</v>
      </c>
      <c r="F908" s="93">
        <f>SUM(F898:F907)</f>
        <v>0</v>
      </c>
      <c r="G908" s="27">
        <f>SUM(G898:G907)</f>
        <v>0</v>
      </c>
    </row>
    <row r="909" spans="1:7" ht="15.75" x14ac:dyDescent="0.25">
      <c r="A909" s="3"/>
      <c r="B909" s="28"/>
      <c r="C909" s="28"/>
      <c r="D909" s="29"/>
      <c r="E909" s="29"/>
      <c r="F909" s="29"/>
      <c r="G909" s="29"/>
    </row>
    <row r="910" spans="1:7" ht="15.75" x14ac:dyDescent="0.25">
      <c r="A910" s="3"/>
      <c r="B910" s="4"/>
      <c r="C910" s="3"/>
      <c r="D910" s="3"/>
      <c r="E910" s="3"/>
      <c r="F910" s="3"/>
      <c r="G910" s="3"/>
    </row>
    <row r="911" spans="1:7" s="2" customFormat="1" ht="15.75" x14ac:dyDescent="0.25">
      <c r="A911" s="4"/>
      <c r="B911" s="4"/>
      <c r="C911" s="96" t="s">
        <v>39</v>
      </c>
      <c r="D911" s="94"/>
      <c r="E911" s="94"/>
      <c r="F911" s="94"/>
      <c r="G911" s="56">
        <f>G912+G914</f>
        <v>1001783.7</v>
      </c>
    </row>
    <row r="912" spans="1:7" ht="19.5" customHeight="1" x14ac:dyDescent="0.25">
      <c r="A912" s="3"/>
      <c r="B912" s="4"/>
      <c r="C912" s="55" t="s">
        <v>3</v>
      </c>
      <c r="D912" s="169"/>
      <c r="E912" s="169"/>
      <c r="F912" s="169"/>
      <c r="G912" s="170">
        <f>G913</f>
        <v>289763.7</v>
      </c>
    </row>
    <row r="913" spans="1:8" ht="39" customHeight="1" x14ac:dyDescent="0.25">
      <c r="A913" s="3"/>
      <c r="B913" s="4"/>
      <c r="C913" s="202" t="s">
        <v>504</v>
      </c>
      <c r="D913" s="202"/>
      <c r="E913" s="202"/>
      <c r="F913" s="202"/>
      <c r="G913" s="52">
        <v>289763.7</v>
      </c>
    </row>
    <row r="914" spans="1:8" ht="15.75" customHeight="1" x14ac:dyDescent="0.25">
      <c r="A914" s="3"/>
      <c r="B914" s="4"/>
      <c r="C914" s="161" t="s">
        <v>9</v>
      </c>
      <c r="D914" s="141"/>
      <c r="E914" s="141"/>
      <c r="F914" s="141"/>
      <c r="G914" s="170">
        <f>SUM(G916:G919)</f>
        <v>712020</v>
      </c>
    </row>
    <row r="915" spans="1:8" ht="21" customHeight="1" x14ac:dyDescent="0.25">
      <c r="A915" s="3"/>
      <c r="B915" s="4"/>
      <c r="C915" s="13" t="s">
        <v>41</v>
      </c>
      <c r="D915" s="3"/>
      <c r="E915" s="3"/>
      <c r="F915" s="3"/>
      <c r="G915" s="45"/>
    </row>
    <row r="916" spans="1:8" ht="15.75" customHeight="1" x14ac:dyDescent="0.25">
      <c r="A916" s="3"/>
      <c r="B916" s="4"/>
      <c r="C916" s="119" t="s">
        <v>42</v>
      </c>
      <c r="D916" s="177"/>
      <c r="E916" s="177" t="s">
        <v>43</v>
      </c>
      <c r="F916" s="145"/>
      <c r="G916" s="43">
        <v>57960</v>
      </c>
      <c r="H916" s="43"/>
    </row>
    <row r="917" spans="1:8" ht="15.75" customHeight="1" x14ac:dyDescent="0.25">
      <c r="A917" s="3"/>
      <c r="B917" s="4"/>
      <c r="C917" s="119" t="s">
        <v>44</v>
      </c>
      <c r="D917" s="177"/>
      <c r="E917" s="177" t="s">
        <v>45</v>
      </c>
      <c r="F917" s="145"/>
      <c r="G917" s="43">
        <v>30210</v>
      </c>
      <c r="H917" s="43"/>
    </row>
    <row r="918" spans="1:8" ht="15.75" customHeight="1" x14ac:dyDescent="0.25">
      <c r="A918" s="3"/>
      <c r="B918" s="4"/>
      <c r="C918" s="119" t="s">
        <v>46</v>
      </c>
      <c r="D918" s="177"/>
      <c r="E918" s="177" t="s">
        <v>47</v>
      </c>
      <c r="F918" s="145"/>
      <c r="G918" s="43">
        <v>43500</v>
      </c>
      <c r="H918" s="43"/>
    </row>
    <row r="919" spans="1:8" ht="15.75" customHeight="1" x14ac:dyDescent="0.25">
      <c r="A919" s="3"/>
      <c r="B919" s="4"/>
      <c r="C919" s="119" t="s">
        <v>48</v>
      </c>
      <c r="D919" s="177"/>
      <c r="E919" s="177" t="s">
        <v>49</v>
      </c>
      <c r="F919" s="145"/>
      <c r="G919" s="43">
        <v>580350</v>
      </c>
      <c r="H919" s="43"/>
    </row>
    <row r="920" spans="1:8" s="2" customFormat="1" ht="26.25" customHeight="1" x14ac:dyDescent="0.25">
      <c r="A920" s="4"/>
      <c r="B920" s="4"/>
      <c r="C920" s="148" t="s">
        <v>50</v>
      </c>
      <c r="D920" s="94"/>
      <c r="E920" s="94"/>
      <c r="F920" s="94"/>
      <c r="G920" s="56">
        <f>G921+G925</f>
        <v>6167659.4499999993</v>
      </c>
    </row>
    <row r="921" spans="1:8" ht="26.25" customHeight="1" x14ac:dyDescent="0.25">
      <c r="A921" s="3"/>
      <c r="B921" s="4"/>
      <c r="C921" s="55" t="s">
        <v>3</v>
      </c>
      <c r="D921" s="169"/>
      <c r="E921" s="169"/>
      <c r="F921" s="169"/>
      <c r="G921" s="170">
        <f>G922+G923</f>
        <v>3280121.05</v>
      </c>
    </row>
    <row r="922" spans="1:8" ht="15.75" x14ac:dyDescent="0.25">
      <c r="A922" s="3"/>
      <c r="B922" s="4"/>
      <c r="C922" s="97" t="s">
        <v>51</v>
      </c>
      <c r="D922" s="3"/>
      <c r="E922" s="3"/>
      <c r="F922" s="3"/>
      <c r="G922" s="45">
        <v>2985498.01</v>
      </c>
    </row>
    <row r="923" spans="1:8" ht="32.25" customHeight="1" x14ac:dyDescent="0.25">
      <c r="A923" s="3"/>
      <c r="B923" s="4"/>
      <c r="C923" s="202" t="s">
        <v>505</v>
      </c>
      <c r="D923" s="202"/>
      <c r="E923" s="202"/>
      <c r="F923" s="3"/>
      <c r="G923" s="52">
        <v>294623.03999999998</v>
      </c>
    </row>
    <row r="924" spans="1:8" ht="23.25" customHeight="1" x14ac:dyDescent="0.25">
      <c r="A924" s="3"/>
      <c r="B924" s="4"/>
      <c r="C924" s="196" t="s">
        <v>506</v>
      </c>
      <c r="D924" s="196"/>
      <c r="E924" s="196"/>
      <c r="F924" s="196"/>
      <c r="G924" s="45"/>
    </row>
    <row r="925" spans="1:8" ht="26.25" customHeight="1" x14ac:dyDescent="0.25">
      <c r="A925" s="3"/>
      <c r="B925" s="4"/>
      <c r="C925" s="161" t="s">
        <v>9</v>
      </c>
      <c r="D925" s="114"/>
      <c r="E925" s="114"/>
      <c r="F925" s="3"/>
      <c r="G925" s="170">
        <f>G926+G927</f>
        <v>2887538.4</v>
      </c>
    </row>
    <row r="926" spans="1:8" ht="15.75" x14ac:dyDescent="0.25">
      <c r="A926" s="3"/>
      <c r="B926" s="4"/>
      <c r="C926" s="13" t="s">
        <v>52</v>
      </c>
      <c r="D926" s="114"/>
      <c r="E926" s="177" t="s">
        <v>53</v>
      </c>
      <c r="F926" s="3"/>
      <c r="G926" s="45">
        <v>2775098.06</v>
      </c>
    </row>
    <row r="927" spans="1:8" ht="15.75" x14ac:dyDescent="0.25">
      <c r="A927" s="3"/>
      <c r="B927" s="4"/>
      <c r="C927" s="13" t="s">
        <v>54</v>
      </c>
      <c r="D927" s="114"/>
      <c r="E927" s="177" t="s">
        <v>55</v>
      </c>
      <c r="F927" s="3"/>
      <c r="G927" s="45">
        <v>112440.34</v>
      </c>
    </row>
    <row r="928" spans="1:8" ht="27.75" customHeight="1" x14ac:dyDescent="0.25">
      <c r="A928" s="3"/>
      <c r="B928" s="4"/>
      <c r="C928" s="148" t="s">
        <v>56</v>
      </c>
      <c r="D928" s="148"/>
      <c r="E928" s="148"/>
      <c r="F928" s="148"/>
      <c r="G928" s="178">
        <f>G929+G937</f>
        <v>4331784.0999999996</v>
      </c>
    </row>
    <row r="929" spans="1:7" ht="22.5" customHeight="1" x14ac:dyDescent="0.25">
      <c r="A929" s="3"/>
      <c r="B929" s="4"/>
      <c r="C929" s="55" t="s">
        <v>3</v>
      </c>
      <c r="D929" s="94"/>
      <c r="E929" s="94"/>
      <c r="F929" s="94"/>
      <c r="G929" s="170">
        <f>SUM(G930:G936)</f>
        <v>1623366.0799999998</v>
      </c>
    </row>
    <row r="930" spans="1:7" ht="18.75" x14ac:dyDescent="0.25">
      <c r="A930" s="3"/>
      <c r="B930" s="4"/>
      <c r="C930" s="13" t="s">
        <v>507</v>
      </c>
      <c r="D930" s="3"/>
      <c r="E930" s="3"/>
      <c r="F930" s="3"/>
      <c r="G930" s="52">
        <v>1146820.48</v>
      </c>
    </row>
    <row r="931" spans="1:7" ht="156" customHeight="1" x14ac:dyDescent="0.25">
      <c r="A931" s="3"/>
      <c r="B931" s="4"/>
      <c r="C931" s="202" t="s">
        <v>59</v>
      </c>
      <c r="D931" s="202"/>
      <c r="E931" s="202"/>
      <c r="F931" s="202"/>
      <c r="G931" s="52"/>
    </row>
    <row r="932" spans="1:7" ht="16.5" customHeight="1" x14ac:dyDescent="0.25">
      <c r="A932" s="3"/>
      <c r="B932" s="4"/>
      <c r="C932" s="13" t="s">
        <v>60</v>
      </c>
      <c r="D932" s="3"/>
      <c r="E932" s="3"/>
      <c r="F932" s="3"/>
      <c r="G932" s="45">
        <v>158199.38</v>
      </c>
    </row>
    <row r="933" spans="1:7" ht="78" customHeight="1" x14ac:dyDescent="0.25">
      <c r="A933" s="3"/>
      <c r="B933" s="4"/>
      <c r="C933" s="202" t="s">
        <v>61</v>
      </c>
      <c r="D933" s="202"/>
      <c r="E933" s="202"/>
      <c r="F933" s="202"/>
      <c r="G933" s="45"/>
    </row>
    <row r="934" spans="1:7" ht="15.75" x14ac:dyDescent="0.25">
      <c r="A934" s="3"/>
      <c r="B934" s="4"/>
      <c r="C934" s="13" t="s">
        <v>62</v>
      </c>
      <c r="D934" s="3"/>
      <c r="E934" s="3"/>
      <c r="F934" s="3"/>
      <c r="G934" s="45">
        <v>100033.5</v>
      </c>
    </row>
    <row r="935" spans="1:7" ht="15.75" x14ac:dyDescent="0.25">
      <c r="A935" s="3"/>
      <c r="B935" s="4"/>
      <c r="C935" s="13" t="s">
        <v>63</v>
      </c>
      <c r="D935" s="3"/>
      <c r="E935" s="3"/>
      <c r="F935" s="3"/>
      <c r="G935" s="45">
        <v>182879.75</v>
      </c>
    </row>
    <row r="936" spans="1:7" ht="15.75" x14ac:dyDescent="0.25">
      <c r="A936" s="3"/>
      <c r="B936" s="4"/>
      <c r="C936" s="13" t="s">
        <v>64</v>
      </c>
      <c r="D936" s="3"/>
      <c r="E936" s="3"/>
      <c r="F936" s="3"/>
      <c r="G936" s="45">
        <v>35432.97</v>
      </c>
    </row>
    <row r="937" spans="1:7" ht="21.75" customHeight="1" x14ac:dyDescent="0.25">
      <c r="A937" s="3"/>
      <c r="B937" s="4"/>
      <c r="C937" s="55" t="s">
        <v>9</v>
      </c>
      <c r="D937" s="3"/>
      <c r="E937" s="3"/>
      <c r="F937" s="3"/>
      <c r="G937" s="170">
        <f>SUM(G938:G943)</f>
        <v>2708418.02</v>
      </c>
    </row>
    <row r="938" spans="1:7" ht="21" customHeight="1" x14ac:dyDescent="0.25">
      <c r="A938" s="3"/>
      <c r="B938" s="4"/>
      <c r="C938" s="119" t="s">
        <v>67</v>
      </c>
      <c r="D938" s="177"/>
      <c r="E938" s="177" t="s">
        <v>68</v>
      </c>
      <c r="F938" s="112"/>
      <c r="G938" s="43">
        <v>2081497.76</v>
      </c>
    </row>
    <row r="939" spans="1:7" ht="15" customHeight="1" x14ac:dyDescent="0.25">
      <c r="A939" s="3"/>
      <c r="B939" s="4"/>
      <c r="C939" s="119" t="s">
        <v>69</v>
      </c>
      <c r="D939" s="177"/>
      <c r="E939" s="177" t="s">
        <v>70</v>
      </c>
      <c r="F939" s="112"/>
      <c r="G939" s="43">
        <v>358685.67</v>
      </c>
    </row>
    <row r="940" spans="1:7" ht="15.75" x14ac:dyDescent="0.25">
      <c r="A940" s="3"/>
      <c r="B940" s="4"/>
      <c r="C940" s="119" t="s">
        <v>71</v>
      </c>
      <c r="D940" s="177"/>
      <c r="E940" s="177" t="s">
        <v>72</v>
      </c>
      <c r="F940" s="112"/>
      <c r="G940" s="43">
        <v>11086.3</v>
      </c>
    </row>
    <row r="941" spans="1:7" ht="15.75" x14ac:dyDescent="0.25">
      <c r="A941" s="3"/>
      <c r="B941" s="4"/>
      <c r="C941" s="119" t="s">
        <v>73</v>
      </c>
      <c r="D941" s="177"/>
      <c r="E941" s="177" t="s">
        <v>74</v>
      </c>
      <c r="F941" s="112"/>
      <c r="G941" s="43">
        <v>30123.18</v>
      </c>
    </row>
    <row r="942" spans="1:7" ht="15.75" x14ac:dyDescent="0.25">
      <c r="A942" s="3"/>
      <c r="B942" s="4"/>
      <c r="C942" s="119" t="s">
        <v>75</v>
      </c>
      <c r="D942" s="177"/>
      <c r="E942" s="177" t="s">
        <v>76</v>
      </c>
      <c r="F942" s="112"/>
      <c r="G942" s="43">
        <v>74931.86</v>
      </c>
    </row>
    <row r="943" spans="1:7" ht="15.75" x14ac:dyDescent="0.25">
      <c r="A943" s="3"/>
      <c r="B943" s="4"/>
      <c r="C943" s="119" t="s">
        <v>77</v>
      </c>
      <c r="D943" s="177"/>
      <c r="E943" s="177" t="s">
        <v>78</v>
      </c>
      <c r="F943" s="112"/>
      <c r="G943" s="43">
        <v>152093.25</v>
      </c>
    </row>
    <row r="944" spans="1:7" ht="22.5" customHeight="1" x14ac:dyDescent="0.25">
      <c r="A944" s="3"/>
      <c r="B944" s="4"/>
      <c r="C944" s="148" t="s">
        <v>79</v>
      </c>
      <c r="D944" s="94"/>
      <c r="E944" s="94"/>
      <c r="F944" s="94"/>
      <c r="G944" s="56">
        <f>SUM(G945:G951)</f>
        <v>33520.399999999994</v>
      </c>
    </row>
    <row r="945" spans="1:7" ht="25.5" customHeight="1" x14ac:dyDescent="0.25">
      <c r="A945" s="3"/>
      <c r="B945" s="4"/>
      <c r="C945" s="125" t="s">
        <v>80</v>
      </c>
      <c r="D945" s="3"/>
      <c r="E945" s="3"/>
      <c r="F945" s="3"/>
      <c r="G945" s="45">
        <v>0</v>
      </c>
    </row>
    <row r="946" spans="1:7" ht="15.75" x14ac:dyDescent="0.25">
      <c r="A946" s="3"/>
      <c r="B946" s="4"/>
      <c r="C946" s="13" t="s">
        <v>80</v>
      </c>
      <c r="D946" s="3"/>
      <c r="E946" s="3"/>
      <c r="F946" s="3"/>
      <c r="G946" s="45">
        <v>6000</v>
      </c>
    </row>
    <row r="947" spans="1:7" ht="15.75" x14ac:dyDescent="0.25">
      <c r="A947" s="3"/>
      <c r="B947" s="4"/>
      <c r="C947" s="13" t="s">
        <v>81</v>
      </c>
      <c r="D947" s="3"/>
      <c r="E947" s="3"/>
      <c r="F947" s="3"/>
      <c r="G947" s="45">
        <v>0</v>
      </c>
    </row>
    <row r="948" spans="1:7" ht="15.75" x14ac:dyDescent="0.25">
      <c r="A948" s="3"/>
      <c r="B948" s="4"/>
      <c r="C948" s="13" t="s">
        <v>82</v>
      </c>
      <c r="D948" s="3"/>
      <c r="E948" s="3"/>
      <c r="F948" s="3"/>
      <c r="G948" s="45">
        <v>4257.8</v>
      </c>
    </row>
    <row r="949" spans="1:7" ht="15.75" x14ac:dyDescent="0.25">
      <c r="A949" s="3"/>
      <c r="B949" s="4"/>
      <c r="C949" s="13" t="s">
        <v>83</v>
      </c>
      <c r="D949" s="3"/>
      <c r="E949" s="3"/>
      <c r="F949" s="3"/>
      <c r="G949" s="45">
        <v>10443.75</v>
      </c>
    </row>
    <row r="950" spans="1:7" ht="15.75" x14ac:dyDescent="0.25">
      <c r="A950" s="3"/>
      <c r="B950" s="4"/>
      <c r="C950" s="13" t="s">
        <v>84</v>
      </c>
      <c r="D950" s="3"/>
      <c r="E950" s="3"/>
      <c r="F950" s="3"/>
      <c r="G950" s="45">
        <v>5574.15</v>
      </c>
    </row>
    <row r="951" spans="1:7" ht="15.75" x14ac:dyDescent="0.25">
      <c r="A951" s="3"/>
      <c r="B951" s="4"/>
      <c r="C951" s="13" t="s">
        <v>85</v>
      </c>
      <c r="D951" s="3"/>
      <c r="E951" s="3"/>
      <c r="F951" s="3"/>
      <c r="G951" s="45">
        <v>7244.7</v>
      </c>
    </row>
    <row r="952" spans="1:7" ht="24.75" customHeight="1" x14ac:dyDescent="0.25">
      <c r="A952" s="3"/>
      <c r="B952" s="4"/>
      <c r="C952" s="148" t="s">
        <v>86</v>
      </c>
      <c r="D952" s="3"/>
      <c r="E952" s="3"/>
      <c r="F952" s="3"/>
      <c r="G952" s="56">
        <f>G953+G954</f>
        <v>15482.42</v>
      </c>
    </row>
    <row r="953" spans="1:7" ht="21" customHeight="1" x14ac:dyDescent="0.25">
      <c r="A953" s="3"/>
      <c r="B953" s="4"/>
      <c r="C953" s="125" t="s">
        <v>87</v>
      </c>
      <c r="D953" s="3"/>
      <c r="E953" s="3"/>
      <c r="F953" s="3"/>
      <c r="G953" s="45">
        <v>5245.4</v>
      </c>
    </row>
    <row r="954" spans="1:7" ht="15.75" x14ac:dyDescent="0.25">
      <c r="A954" s="3"/>
      <c r="B954" s="4"/>
      <c r="C954" s="13" t="s">
        <v>88</v>
      </c>
      <c r="D954" s="3"/>
      <c r="E954" s="3"/>
      <c r="F954" s="3"/>
      <c r="G954" s="45">
        <v>10237.02</v>
      </c>
    </row>
    <row r="955" spans="1:7" ht="26.25" customHeight="1" x14ac:dyDescent="0.25">
      <c r="A955" s="3"/>
      <c r="B955" s="4"/>
      <c r="C955" s="148" t="s">
        <v>89</v>
      </c>
      <c r="D955" s="3"/>
      <c r="E955" s="3"/>
      <c r="F955" s="3"/>
      <c r="G955" s="56">
        <f>SUM(G956:G960)</f>
        <v>66877.919999999998</v>
      </c>
    </row>
    <row r="956" spans="1:7" ht="21" customHeight="1" x14ac:dyDescent="0.25">
      <c r="A956" s="3"/>
      <c r="B956" s="4"/>
      <c r="C956" s="119" t="s">
        <v>90</v>
      </c>
      <c r="D956" s="145"/>
      <c r="E956" s="112"/>
      <c r="F956" s="112"/>
      <c r="G956" s="43">
        <v>11128.84</v>
      </c>
    </row>
    <row r="957" spans="1:7" ht="15.75" x14ac:dyDescent="0.25">
      <c r="A957" s="3"/>
      <c r="B957" s="4"/>
      <c r="C957" s="119" t="s">
        <v>91</v>
      </c>
      <c r="D957" s="145"/>
      <c r="E957" s="112"/>
      <c r="F957" s="112"/>
      <c r="G957" s="43">
        <v>3760</v>
      </c>
    </row>
    <row r="958" spans="1:7" ht="15.75" x14ac:dyDescent="0.25">
      <c r="A958" s="3"/>
      <c r="B958" s="4"/>
      <c r="C958" s="119" t="s">
        <v>92</v>
      </c>
      <c r="D958" s="145"/>
      <c r="E958" s="112"/>
      <c r="F958" s="112"/>
      <c r="G958" s="43">
        <v>19050.3</v>
      </c>
    </row>
    <row r="959" spans="1:7" ht="15.75" x14ac:dyDescent="0.25">
      <c r="A959" s="3"/>
      <c r="B959" s="4"/>
      <c r="C959" s="119" t="s">
        <v>93</v>
      </c>
      <c r="D959" s="145"/>
      <c r="E959" s="112"/>
      <c r="F959" s="112"/>
      <c r="G959" s="43">
        <v>27192.58</v>
      </c>
    </row>
    <row r="960" spans="1:7" ht="15.75" x14ac:dyDescent="0.25">
      <c r="A960" s="3"/>
      <c r="B960" s="4"/>
      <c r="C960" s="119" t="s">
        <v>94</v>
      </c>
      <c r="D960" s="145"/>
      <c r="E960" s="112"/>
      <c r="F960" s="112"/>
      <c r="G960" s="43">
        <v>5746.2</v>
      </c>
    </row>
    <row r="961" spans="1:12" ht="25.5" customHeight="1" x14ac:dyDescent="0.25">
      <c r="A961" s="3"/>
      <c r="B961" s="4"/>
      <c r="C961" s="148" t="s">
        <v>95</v>
      </c>
      <c r="D961" s="145"/>
      <c r="E961" s="112"/>
      <c r="F961" s="112"/>
      <c r="G961" s="179">
        <f>G962</f>
        <v>3000</v>
      </c>
    </row>
    <row r="962" spans="1:12" ht="24" customHeight="1" x14ac:dyDescent="0.25">
      <c r="A962" s="3"/>
      <c r="B962" s="4"/>
      <c r="C962" s="119" t="s">
        <v>96</v>
      </c>
      <c r="D962" s="145"/>
      <c r="E962" s="112"/>
      <c r="F962" s="112"/>
      <c r="G962" s="115">
        <v>3000</v>
      </c>
    </row>
    <row r="963" spans="1:12" ht="29.25" customHeight="1" x14ac:dyDescent="0.25">
      <c r="A963" s="3"/>
      <c r="B963" s="4"/>
      <c r="C963" s="148" t="s">
        <v>97</v>
      </c>
      <c r="D963" s="94"/>
      <c r="E963" s="94"/>
      <c r="F963" s="94"/>
      <c r="G963" s="56">
        <f>SUM(G964:G979)</f>
        <v>110593.11</v>
      </c>
    </row>
    <row r="964" spans="1:12" ht="15.75" x14ac:dyDescent="0.25">
      <c r="A964" s="3"/>
      <c r="B964" s="4"/>
      <c r="C964" s="13" t="s">
        <v>98</v>
      </c>
      <c r="D964" s="3"/>
      <c r="E964" s="3"/>
      <c r="F964" s="3"/>
      <c r="G964" s="45">
        <v>5856</v>
      </c>
    </row>
    <row r="965" spans="1:12" ht="15.75" x14ac:dyDescent="0.25">
      <c r="A965" s="3"/>
      <c r="B965" s="4"/>
      <c r="C965" s="13" t="s">
        <v>99</v>
      </c>
      <c r="D965" s="3"/>
      <c r="E965" s="3"/>
      <c r="F965" s="3"/>
      <c r="G965" s="45">
        <v>4000</v>
      </c>
    </row>
    <row r="966" spans="1:12" ht="15.75" x14ac:dyDescent="0.25">
      <c r="A966" s="3"/>
      <c r="B966" s="4"/>
      <c r="C966" s="13" t="s">
        <v>100</v>
      </c>
      <c r="D966" s="3"/>
      <c r="E966" s="3"/>
      <c r="F966" s="3"/>
      <c r="G966" s="45">
        <v>11000</v>
      </c>
    </row>
    <row r="967" spans="1:12" ht="15.75" x14ac:dyDescent="0.25">
      <c r="A967" s="3"/>
      <c r="B967" s="4"/>
      <c r="C967" s="13" t="s">
        <v>101</v>
      </c>
      <c r="D967" s="3"/>
      <c r="E967" s="3"/>
      <c r="F967" s="3"/>
      <c r="G967" s="45">
        <v>5200</v>
      </c>
    </row>
    <row r="968" spans="1:12" ht="15.75" x14ac:dyDescent="0.25">
      <c r="A968" s="3"/>
      <c r="B968" s="4"/>
      <c r="C968" s="13" t="s">
        <v>102</v>
      </c>
      <c r="D968" s="3"/>
      <c r="E968" s="3"/>
      <c r="F968" s="3"/>
      <c r="G968" s="45">
        <v>7874.46</v>
      </c>
    </row>
    <row r="969" spans="1:12" ht="15.75" x14ac:dyDescent="0.25">
      <c r="A969" s="3"/>
      <c r="B969" s="4"/>
      <c r="C969" s="13" t="s">
        <v>103</v>
      </c>
      <c r="D969" s="3"/>
      <c r="E969" s="3"/>
      <c r="F969" s="3"/>
      <c r="G969" s="45">
        <v>6371.4</v>
      </c>
      <c r="L969" s="17"/>
    </row>
    <row r="970" spans="1:12" ht="15.75" x14ac:dyDescent="0.25">
      <c r="A970" s="3"/>
      <c r="B970" s="4"/>
      <c r="C970" s="119" t="s">
        <v>104</v>
      </c>
      <c r="D970" s="145"/>
      <c r="E970" s="145"/>
      <c r="F970" s="112"/>
      <c r="G970" s="43">
        <v>10000</v>
      </c>
      <c r="L970" s="17"/>
    </row>
    <row r="971" spans="1:12" ht="15.75" x14ac:dyDescent="0.25">
      <c r="A971" s="3"/>
      <c r="B971" s="4"/>
      <c r="C971" s="119" t="s">
        <v>105</v>
      </c>
      <c r="D971" s="145"/>
      <c r="E971" s="145"/>
      <c r="F971" s="112"/>
      <c r="G971" s="43">
        <v>4380</v>
      </c>
      <c r="L971" s="17"/>
    </row>
    <row r="972" spans="1:12" ht="15.75" x14ac:dyDescent="0.25">
      <c r="A972" s="3"/>
      <c r="B972" s="4"/>
      <c r="C972" s="119" t="s">
        <v>106</v>
      </c>
      <c r="D972" s="145"/>
      <c r="E972" s="145"/>
      <c r="F972" s="112"/>
      <c r="G972" s="43">
        <v>6500</v>
      </c>
      <c r="L972" s="17"/>
    </row>
    <row r="973" spans="1:12" ht="15.75" x14ac:dyDescent="0.25">
      <c r="A973" s="3"/>
      <c r="B973" s="4"/>
      <c r="C973" s="119" t="s">
        <v>107</v>
      </c>
      <c r="D973" s="145"/>
      <c r="E973" s="145"/>
      <c r="F973" s="112"/>
      <c r="G973" s="43">
        <v>5996.3</v>
      </c>
      <c r="L973" s="17"/>
    </row>
    <row r="974" spans="1:12" ht="15.75" x14ac:dyDescent="0.25">
      <c r="A974" s="3"/>
      <c r="B974" s="4"/>
      <c r="C974" s="119" t="s">
        <v>108</v>
      </c>
      <c r="D974" s="145"/>
      <c r="E974" s="145"/>
      <c r="F974" s="112"/>
      <c r="G974" s="43">
        <v>4637.95</v>
      </c>
      <c r="L974" s="17"/>
    </row>
    <row r="975" spans="1:12" ht="15.75" x14ac:dyDescent="0.25">
      <c r="A975" s="3"/>
      <c r="B975" s="4"/>
      <c r="C975" s="119" t="s">
        <v>109</v>
      </c>
      <c r="D975" s="145"/>
      <c r="E975" s="145"/>
      <c r="F975" s="112"/>
      <c r="G975" s="43">
        <v>10065</v>
      </c>
      <c r="L975" s="17"/>
    </row>
    <row r="976" spans="1:12" ht="15.75" x14ac:dyDescent="0.25">
      <c r="A976" s="3"/>
      <c r="B976" s="4"/>
      <c r="C976" s="119" t="s">
        <v>110</v>
      </c>
      <c r="D976" s="145"/>
      <c r="E976" s="145"/>
      <c r="F976" s="112"/>
      <c r="G976" s="43">
        <v>4500</v>
      </c>
      <c r="L976" s="17"/>
    </row>
    <row r="977" spans="1:12" ht="15.75" x14ac:dyDescent="0.25">
      <c r="A977" s="3"/>
      <c r="B977" s="4"/>
      <c r="C977" s="119" t="s">
        <v>111</v>
      </c>
      <c r="D977" s="145"/>
      <c r="E977" s="145"/>
      <c r="F977" s="112"/>
      <c r="G977" s="43">
        <v>9840</v>
      </c>
      <c r="L977" s="17"/>
    </row>
    <row r="978" spans="1:12" ht="15.75" x14ac:dyDescent="0.25">
      <c r="A978" s="3"/>
      <c r="B978" s="4"/>
      <c r="C978" s="119" t="s">
        <v>112</v>
      </c>
      <c r="D978" s="145"/>
      <c r="E978" s="145"/>
      <c r="F978" s="112"/>
      <c r="G978" s="43">
        <v>8364</v>
      </c>
      <c r="L978" s="17"/>
    </row>
    <row r="979" spans="1:12" ht="15.75" x14ac:dyDescent="0.25">
      <c r="A979" s="3"/>
      <c r="B979" s="4"/>
      <c r="C979" s="119" t="s">
        <v>113</v>
      </c>
      <c r="D979" s="145"/>
      <c r="E979" s="145"/>
      <c r="F979" s="112"/>
      <c r="G979" s="43">
        <v>6008</v>
      </c>
      <c r="L979" s="17"/>
    </row>
    <row r="980" spans="1:12" ht="9.75" customHeight="1" x14ac:dyDescent="0.25">
      <c r="A980" s="3"/>
      <c r="B980" s="4"/>
      <c r="C980" s="13"/>
      <c r="D980" s="3"/>
      <c r="E980" s="3"/>
      <c r="F980" s="3"/>
      <c r="G980" s="45"/>
      <c r="L980" s="17"/>
    </row>
    <row r="981" spans="1:12" ht="21" customHeight="1" x14ac:dyDescent="0.25">
      <c r="A981" s="3"/>
      <c r="B981" s="4"/>
      <c r="C981" s="96" t="s">
        <v>37</v>
      </c>
      <c r="D981" s="94"/>
      <c r="E981" s="94"/>
      <c r="F981" s="94"/>
      <c r="G981" s="56">
        <f>SUM(G982:G984)</f>
        <v>2200850.3099999996</v>
      </c>
    </row>
    <row r="982" spans="1:12" ht="15.75" x14ac:dyDescent="0.25">
      <c r="A982" s="3"/>
      <c r="B982" s="4"/>
      <c r="C982" s="13" t="s">
        <v>114</v>
      </c>
      <c r="D982" s="3"/>
      <c r="E982" s="3"/>
      <c r="F982" s="3"/>
      <c r="G982" s="45">
        <v>1722936.38</v>
      </c>
    </row>
    <row r="983" spans="1:12" ht="15.75" x14ac:dyDescent="0.25">
      <c r="A983" s="3"/>
      <c r="B983" s="4"/>
      <c r="C983" s="13" t="s">
        <v>115</v>
      </c>
      <c r="D983" s="3"/>
      <c r="E983" s="3"/>
      <c r="F983" s="3"/>
      <c r="G983" s="45">
        <v>404515.17</v>
      </c>
    </row>
    <row r="984" spans="1:12" ht="15.75" x14ac:dyDescent="0.25">
      <c r="A984" s="3"/>
      <c r="B984" s="4"/>
      <c r="C984" s="13" t="s">
        <v>116</v>
      </c>
      <c r="D984" s="3"/>
      <c r="E984" s="3"/>
      <c r="F984" s="3"/>
      <c r="G984" s="45">
        <v>73398.759999999995</v>
      </c>
    </row>
    <row r="985" spans="1:12" ht="68.25" customHeight="1" x14ac:dyDescent="0.25">
      <c r="A985" s="3"/>
      <c r="B985" s="4"/>
      <c r="C985" s="202" t="s">
        <v>117</v>
      </c>
      <c r="D985" s="202"/>
      <c r="E985" s="202"/>
      <c r="F985" s="202"/>
      <c r="G985" s="45"/>
    </row>
    <row r="986" spans="1:12" ht="23.25" customHeight="1" x14ac:dyDescent="0.25">
      <c r="A986" s="3"/>
      <c r="B986" s="4"/>
      <c r="C986" s="216" t="s">
        <v>118</v>
      </c>
      <c r="D986" s="216"/>
      <c r="E986" s="216"/>
      <c r="F986" s="65"/>
      <c r="G986" s="45"/>
    </row>
    <row r="987" spans="1:12" ht="16.5" customHeight="1" x14ac:dyDescent="0.25">
      <c r="A987" s="3"/>
      <c r="B987" s="4"/>
      <c r="C987" s="96" t="s">
        <v>119</v>
      </c>
      <c r="D987" s="3"/>
      <c r="E987" s="3"/>
      <c r="F987" s="3"/>
      <c r="G987" s="56">
        <f>G988+G1000</f>
        <v>193828.16999999998</v>
      </c>
    </row>
    <row r="988" spans="1:12" ht="21" customHeight="1" x14ac:dyDescent="0.25">
      <c r="A988" s="3"/>
      <c r="B988" s="4"/>
      <c r="C988" s="180" t="s">
        <v>3</v>
      </c>
      <c r="D988" s="169"/>
      <c r="E988" s="169"/>
      <c r="F988" s="170"/>
      <c r="G988" s="170">
        <f>SUM(G989:G999)</f>
        <v>151419.76999999999</v>
      </c>
    </row>
    <row r="989" spans="1:12" ht="15.75" x14ac:dyDescent="0.25">
      <c r="A989" s="3"/>
      <c r="B989" s="4"/>
      <c r="C989" s="13" t="s">
        <v>508</v>
      </c>
      <c r="D989" s="3"/>
      <c r="E989" s="3"/>
      <c r="F989" s="3"/>
      <c r="G989" s="45">
        <v>54405.36</v>
      </c>
    </row>
    <row r="990" spans="1:12" ht="15.75" x14ac:dyDescent="0.25">
      <c r="A990" s="3"/>
      <c r="B990" s="4"/>
      <c r="C990" s="13" t="s">
        <v>509</v>
      </c>
      <c r="D990" s="3"/>
      <c r="E990" s="3"/>
      <c r="F990" s="45"/>
      <c r="G990" s="45">
        <v>1579.98</v>
      </c>
    </row>
    <row r="991" spans="1:12" ht="15.75" x14ac:dyDescent="0.25">
      <c r="A991" s="3"/>
      <c r="B991" s="4"/>
      <c r="C991" s="181" t="s">
        <v>98</v>
      </c>
      <c r="D991" s="145"/>
      <c r="E991" s="112"/>
      <c r="F991" s="112"/>
      <c r="G991" s="43">
        <v>8872.76</v>
      </c>
    </row>
    <row r="992" spans="1:12" ht="15.75" x14ac:dyDescent="0.25">
      <c r="A992" s="3"/>
      <c r="B992" s="4"/>
      <c r="C992" s="13" t="s">
        <v>294</v>
      </c>
      <c r="D992" s="3"/>
      <c r="E992" s="3"/>
      <c r="F992" s="3"/>
      <c r="G992" s="45">
        <v>8722.5499999999993</v>
      </c>
    </row>
    <row r="993" spans="1:7" ht="15.75" x14ac:dyDescent="0.25">
      <c r="A993" s="3"/>
      <c r="B993" s="4"/>
      <c r="C993" s="13" t="s">
        <v>510</v>
      </c>
      <c r="D993" s="3"/>
      <c r="E993" s="3"/>
      <c r="F993" s="3"/>
      <c r="G993" s="45">
        <v>8979</v>
      </c>
    </row>
    <row r="994" spans="1:7" ht="15.75" x14ac:dyDescent="0.25">
      <c r="A994" s="3"/>
      <c r="B994" s="4"/>
      <c r="C994" s="13" t="s">
        <v>511</v>
      </c>
      <c r="D994" s="3"/>
      <c r="E994" s="3"/>
      <c r="F994" s="3"/>
      <c r="G994" s="45">
        <v>8856</v>
      </c>
    </row>
    <row r="995" spans="1:7" ht="15.75" x14ac:dyDescent="0.25">
      <c r="A995" s="3"/>
      <c r="B995" s="4"/>
      <c r="C995" s="13" t="s">
        <v>512</v>
      </c>
      <c r="D995" s="3"/>
      <c r="E995" s="3"/>
      <c r="F995" s="3"/>
      <c r="G995" s="45">
        <v>598.99</v>
      </c>
    </row>
    <row r="996" spans="1:7" ht="15.75" x14ac:dyDescent="0.25">
      <c r="A996" s="3"/>
      <c r="B996" s="4"/>
      <c r="C996" s="13" t="s">
        <v>513</v>
      </c>
      <c r="D996" s="3"/>
      <c r="E996" s="3"/>
      <c r="F996" s="3"/>
      <c r="G996" s="45">
        <v>629</v>
      </c>
    </row>
    <row r="997" spans="1:7" ht="15.75" x14ac:dyDescent="0.25">
      <c r="A997" s="3"/>
      <c r="B997" s="4"/>
      <c r="C997" s="13" t="s">
        <v>514</v>
      </c>
      <c r="D997" s="3"/>
      <c r="E997" s="3"/>
      <c r="F997" s="3"/>
      <c r="G997" s="45">
        <v>409</v>
      </c>
    </row>
    <row r="998" spans="1:7" ht="15.75" x14ac:dyDescent="0.25">
      <c r="A998" s="3"/>
      <c r="B998" s="4"/>
      <c r="C998" s="13" t="s">
        <v>131</v>
      </c>
      <c r="D998" s="3"/>
      <c r="E998" s="3"/>
      <c r="F998" s="3"/>
      <c r="G998" s="45">
        <v>57847.67</v>
      </c>
    </row>
    <row r="999" spans="1:7" ht="15.75" x14ac:dyDescent="0.25">
      <c r="A999" s="3"/>
      <c r="B999" s="4"/>
      <c r="C999" s="13" t="s">
        <v>115</v>
      </c>
      <c r="D999" s="3"/>
      <c r="E999" s="3"/>
      <c r="F999" s="3"/>
      <c r="G999" s="45">
        <v>519.46</v>
      </c>
    </row>
    <row r="1000" spans="1:7" ht="21" customHeight="1" x14ac:dyDescent="0.25">
      <c r="A1000" s="3"/>
      <c r="B1000" s="4"/>
      <c r="C1000" s="212" t="s">
        <v>9</v>
      </c>
      <c r="D1000" s="212"/>
      <c r="E1000" s="182"/>
      <c r="F1000" s="183"/>
      <c r="G1000" s="183">
        <f>SUM(G1001:G1003)</f>
        <v>42408.399999999994</v>
      </c>
    </row>
    <row r="1001" spans="1:7" ht="15.75" x14ac:dyDescent="0.25">
      <c r="A1001" s="3"/>
      <c r="B1001" s="4"/>
      <c r="C1001" s="181" t="s">
        <v>515</v>
      </c>
      <c r="D1001" s="145"/>
      <c r="E1001" s="112"/>
      <c r="F1001" s="112"/>
      <c r="G1001" s="43">
        <v>746</v>
      </c>
    </row>
    <row r="1002" spans="1:7" ht="15.75" x14ac:dyDescent="0.25">
      <c r="A1002" s="3"/>
      <c r="B1002" s="4"/>
      <c r="C1002" s="181" t="s">
        <v>508</v>
      </c>
      <c r="D1002" s="145"/>
      <c r="E1002" s="112"/>
      <c r="F1002" s="112"/>
      <c r="G1002" s="43">
        <v>39962.699999999997</v>
      </c>
    </row>
    <row r="1003" spans="1:7" ht="15.75" x14ac:dyDescent="0.25">
      <c r="A1003" s="3"/>
      <c r="B1003" s="4"/>
      <c r="C1003" s="181" t="s">
        <v>516</v>
      </c>
      <c r="D1003" s="145"/>
      <c r="E1003" s="112"/>
      <c r="F1003" s="112"/>
      <c r="G1003" s="43">
        <v>1699.7</v>
      </c>
    </row>
    <row r="1004" spans="1:7" ht="23.25" customHeight="1" x14ac:dyDescent="0.25">
      <c r="A1004" s="3"/>
      <c r="B1004" s="4"/>
      <c r="C1004" s="96" t="s">
        <v>134</v>
      </c>
      <c r="D1004" s="3"/>
      <c r="E1004" s="3"/>
      <c r="F1004" s="3"/>
      <c r="G1004" s="56">
        <f>G1005+G1009</f>
        <v>23731.4</v>
      </c>
    </row>
    <row r="1005" spans="1:7" ht="15.75" x14ac:dyDescent="0.25">
      <c r="A1005" s="3"/>
      <c r="B1005" s="4"/>
      <c r="C1005" s="180" t="s">
        <v>3</v>
      </c>
      <c r="D1005" s="3"/>
      <c r="E1005" s="3"/>
      <c r="F1005" s="56"/>
      <c r="G1005" s="170">
        <f>SUM(G1006:G1008)</f>
        <v>12837.61</v>
      </c>
    </row>
    <row r="1006" spans="1:7" ht="21.75" customHeight="1" x14ac:dyDescent="0.25">
      <c r="A1006" s="3"/>
      <c r="B1006" s="4"/>
      <c r="C1006" s="13" t="s">
        <v>135</v>
      </c>
      <c r="D1006" s="3"/>
      <c r="E1006" s="3"/>
      <c r="F1006" s="3"/>
      <c r="G1006" s="43">
        <v>2272.16</v>
      </c>
    </row>
    <row r="1007" spans="1:7" ht="15.75" x14ac:dyDescent="0.25">
      <c r="A1007" s="3"/>
      <c r="B1007" s="4"/>
      <c r="C1007" s="13" t="s">
        <v>136</v>
      </c>
      <c r="D1007" s="3"/>
      <c r="E1007" s="3"/>
      <c r="F1007" s="3"/>
      <c r="G1007" s="43">
        <v>9319.0300000000007</v>
      </c>
    </row>
    <row r="1008" spans="1:7" ht="15" customHeight="1" x14ac:dyDescent="0.25">
      <c r="A1008" s="3"/>
      <c r="B1008" s="4"/>
      <c r="C1008" s="13" t="s">
        <v>130</v>
      </c>
      <c r="D1008" s="3"/>
      <c r="E1008" s="3"/>
      <c r="F1008" s="3"/>
      <c r="G1008" s="43">
        <v>1246.42</v>
      </c>
    </row>
    <row r="1009" spans="1:7" ht="18" customHeight="1" x14ac:dyDescent="0.25">
      <c r="A1009" s="3"/>
      <c r="B1009" s="4"/>
      <c r="C1009" s="212" t="s">
        <v>9</v>
      </c>
      <c r="D1009" s="212"/>
      <c r="E1009" s="3"/>
      <c r="F1009" s="56"/>
      <c r="G1009" s="170">
        <f>SUM(G1010:G1010)</f>
        <v>10893.79</v>
      </c>
    </row>
    <row r="1010" spans="1:7" ht="21" customHeight="1" x14ac:dyDescent="0.25">
      <c r="A1010" s="3"/>
      <c r="B1010" s="4"/>
      <c r="C1010" s="13" t="s">
        <v>136</v>
      </c>
      <c r="D1010" s="3"/>
      <c r="E1010" s="3"/>
      <c r="F1010" s="3"/>
      <c r="G1010" s="45">
        <v>10893.79</v>
      </c>
    </row>
    <row r="1011" spans="1:7" ht="15.75" x14ac:dyDescent="0.25">
      <c r="A1011" s="3"/>
      <c r="B1011" s="4"/>
      <c r="C1011" s="13"/>
      <c r="D1011" s="3"/>
      <c r="E1011" s="3"/>
      <c r="F1011" s="3"/>
      <c r="G1011" s="45"/>
    </row>
    <row r="1012" spans="1:7" ht="30.75" customHeight="1" x14ac:dyDescent="0.25">
      <c r="A1012" s="3"/>
      <c r="B1012" s="64" t="s">
        <v>137</v>
      </c>
      <c r="C1012" s="204" t="s">
        <v>138</v>
      </c>
      <c r="D1012" s="204"/>
      <c r="E1012" s="204"/>
      <c r="F1012" s="204"/>
      <c r="G1012" s="204"/>
    </row>
    <row r="1013" spans="1:7" ht="15.75" x14ac:dyDescent="0.25">
      <c r="A1013" s="3"/>
      <c r="B1013" s="64"/>
      <c r="C1013" s="59" t="s">
        <v>139</v>
      </c>
      <c r="D1013" s="101"/>
      <c r="E1013" s="101"/>
      <c r="F1013" s="101"/>
      <c r="G1013" s="101"/>
    </row>
    <row r="1014" spans="1:7" ht="15.75" x14ac:dyDescent="0.25">
      <c r="A1014" s="3"/>
      <c r="B1014" s="64"/>
      <c r="C1014" s="149"/>
      <c r="D1014" s="101"/>
      <c r="E1014" s="101"/>
      <c r="F1014" s="101"/>
      <c r="G1014" s="101"/>
    </row>
    <row r="1015" spans="1:7" ht="27.75" customHeight="1" x14ac:dyDescent="0.25">
      <c r="A1015" s="3"/>
      <c r="B1015" s="9" t="s">
        <v>140</v>
      </c>
      <c r="C1015" s="204" t="s">
        <v>141</v>
      </c>
      <c r="D1015" s="204"/>
      <c r="E1015" s="204"/>
      <c r="F1015" s="204"/>
      <c r="G1015" s="204"/>
    </row>
    <row r="1016" spans="1:7" ht="15.75" x14ac:dyDescent="0.25">
      <c r="A1016" s="3"/>
      <c r="B1016" s="4"/>
      <c r="C1016" s="4" t="s">
        <v>142</v>
      </c>
      <c r="D1016" s="3"/>
      <c r="E1016" s="3"/>
      <c r="F1016" s="3"/>
      <c r="G1016" s="3"/>
    </row>
    <row r="1017" spans="1:7" ht="54" customHeight="1" x14ac:dyDescent="0.25">
      <c r="A1017" s="3"/>
      <c r="B1017" s="66" t="s">
        <v>143</v>
      </c>
      <c r="C1017" s="66" t="s">
        <v>144</v>
      </c>
      <c r="D1017" s="66" t="s">
        <v>145</v>
      </c>
      <c r="E1017" s="102" t="s">
        <v>146</v>
      </c>
      <c r="F1017" s="66" t="s">
        <v>147</v>
      </c>
      <c r="G1017" s="3"/>
    </row>
    <row r="1018" spans="1:7" s="2" customFormat="1" ht="15.75" x14ac:dyDescent="0.25">
      <c r="A1018" s="4"/>
      <c r="B1018" s="67" t="s">
        <v>17</v>
      </c>
      <c r="C1018" s="67" t="s">
        <v>19</v>
      </c>
      <c r="D1018" s="67" t="s">
        <v>21</v>
      </c>
      <c r="E1018" s="103" t="s">
        <v>23</v>
      </c>
      <c r="F1018" s="67" t="s">
        <v>25</v>
      </c>
      <c r="G1018" s="4"/>
    </row>
    <row r="1019" spans="1:7" ht="15.75" x14ac:dyDescent="0.25">
      <c r="A1019" s="3"/>
      <c r="B1019" s="69" t="s">
        <v>1</v>
      </c>
      <c r="C1019" s="70" t="s">
        <v>148</v>
      </c>
      <c r="D1019" s="71">
        <f>D1021+D1022</f>
        <v>8522999.7200000007</v>
      </c>
      <c r="E1019" s="104">
        <f>E1021+E1022</f>
        <v>0</v>
      </c>
      <c r="F1019" s="71">
        <f>F1021+F1022</f>
        <v>-8522999.7200000007</v>
      </c>
      <c r="G1019" s="3"/>
    </row>
    <row r="1020" spans="1:7" ht="15.75" x14ac:dyDescent="0.25">
      <c r="A1020" s="3"/>
      <c r="B1020" s="74"/>
      <c r="C1020" s="70" t="s">
        <v>149</v>
      </c>
      <c r="D1020" s="70"/>
      <c r="E1020" s="105"/>
      <c r="F1020" s="70"/>
      <c r="G1020" s="3"/>
    </row>
    <row r="1021" spans="1:7" ht="15.75" x14ac:dyDescent="0.25">
      <c r="A1021" s="3"/>
      <c r="B1021" s="74"/>
      <c r="C1021" s="70" t="s">
        <v>150</v>
      </c>
      <c r="D1021" s="71">
        <v>8522999.7200000007</v>
      </c>
      <c r="E1021" s="104"/>
      <c r="F1021" s="71">
        <f>E1021-D1021</f>
        <v>-8522999.7200000007</v>
      </c>
      <c r="G1021" s="3"/>
    </row>
    <row r="1022" spans="1:7" ht="15.75" x14ac:dyDescent="0.25">
      <c r="A1022" s="3"/>
      <c r="B1022" s="75"/>
      <c r="C1022" s="70" t="s">
        <v>151</v>
      </c>
      <c r="D1022" s="71">
        <v>0</v>
      </c>
      <c r="E1022" s="104"/>
      <c r="F1022" s="71">
        <f>E1022-D1022</f>
        <v>0</v>
      </c>
      <c r="G1022" s="3"/>
    </row>
    <row r="1023" spans="1:7" ht="15.75" x14ac:dyDescent="0.25">
      <c r="A1023" s="3"/>
      <c r="B1023" s="70" t="s">
        <v>137</v>
      </c>
      <c r="C1023" s="70" t="s">
        <v>152</v>
      </c>
      <c r="D1023" s="71">
        <v>11904.54</v>
      </c>
      <c r="E1023" s="104"/>
      <c r="F1023" s="71">
        <f>E1023-D1023</f>
        <v>-11904.54</v>
      </c>
      <c r="G1023" s="3"/>
    </row>
    <row r="1024" spans="1:7" ht="15.75" x14ac:dyDescent="0.25">
      <c r="A1024" s="3"/>
      <c r="B1024" s="76"/>
      <c r="C1024" s="76" t="s">
        <v>153</v>
      </c>
      <c r="D1024" s="77">
        <f>D1019+D1023</f>
        <v>8534904.2599999998</v>
      </c>
      <c r="E1024" s="106">
        <f>E1019+E1023</f>
        <v>0</v>
      </c>
      <c r="F1024" s="77">
        <f>F1019+F1023</f>
        <v>-8534904.2599999998</v>
      </c>
      <c r="G1024" s="3"/>
    </row>
    <row r="1025" spans="1:7" ht="15.75" x14ac:dyDescent="0.25">
      <c r="A1025" s="3"/>
      <c r="B1025" s="4"/>
      <c r="C1025" s="4"/>
      <c r="D1025" s="3"/>
      <c r="E1025" s="3"/>
      <c r="F1025" s="3"/>
      <c r="G1025" s="3"/>
    </row>
    <row r="1026" spans="1:7" ht="15.75" x14ac:dyDescent="0.25">
      <c r="A1026" s="3"/>
      <c r="B1026" s="4"/>
      <c r="C1026" s="31" t="s">
        <v>154</v>
      </c>
      <c r="D1026" s="31"/>
      <c r="E1026" s="31"/>
      <c r="F1026" s="4"/>
      <c r="G1026" s="4"/>
    </row>
    <row r="1027" spans="1:7" ht="15.75" x14ac:dyDescent="0.25">
      <c r="A1027" s="3"/>
      <c r="B1027" s="4"/>
      <c r="C1027" s="94" t="s">
        <v>119</v>
      </c>
      <c r="D1027" s="94"/>
      <c r="E1027" s="94"/>
      <c r="F1027" s="3"/>
      <c r="G1027" s="56">
        <f>SUM(G1028:G1028)</f>
        <v>294623.03999999998</v>
      </c>
    </row>
    <row r="1028" spans="1:7" ht="15.75" customHeight="1" x14ac:dyDescent="0.25">
      <c r="A1028" s="3"/>
      <c r="B1028" s="4"/>
      <c r="C1028" s="3" t="s">
        <v>517</v>
      </c>
      <c r="D1028" s="3"/>
      <c r="E1028" s="94"/>
      <c r="F1028" s="3"/>
      <c r="G1028" s="45">
        <v>294623.03999999998</v>
      </c>
    </row>
    <row r="1029" spans="1:7" ht="15.75" x14ac:dyDescent="0.25">
      <c r="A1029" s="3"/>
      <c r="B1029" s="4"/>
      <c r="C1029" s="94" t="s">
        <v>134</v>
      </c>
      <c r="D1029" s="3"/>
      <c r="E1029" s="94"/>
      <c r="F1029" s="3"/>
      <c r="G1029" s="56">
        <f>SUM(G1030:G1031)</f>
        <v>264458.96000000002</v>
      </c>
    </row>
    <row r="1030" spans="1:7" ht="15.75" x14ac:dyDescent="0.25">
      <c r="A1030" s="3"/>
      <c r="B1030" s="4"/>
      <c r="C1030" s="3" t="s">
        <v>348</v>
      </c>
      <c r="D1030" s="3"/>
      <c r="E1030" s="94"/>
      <c r="F1030" s="3"/>
      <c r="G1030" s="45">
        <v>244883.44</v>
      </c>
    </row>
    <row r="1031" spans="1:7" ht="15.75" x14ac:dyDescent="0.25">
      <c r="A1031" s="3"/>
      <c r="B1031" s="4"/>
      <c r="C1031" s="3" t="s">
        <v>273</v>
      </c>
      <c r="D1031" s="3"/>
      <c r="E1031" s="94"/>
      <c r="F1031" s="3"/>
      <c r="G1031" s="45">
        <v>19575.52</v>
      </c>
    </row>
    <row r="1032" spans="1:7" ht="15.75" x14ac:dyDescent="0.25">
      <c r="A1032" s="3"/>
      <c r="B1032" s="4"/>
      <c r="C1032" s="35"/>
      <c r="D1032" s="169"/>
      <c r="E1032" s="169"/>
      <c r="F1032" s="3"/>
      <c r="G1032" s="45"/>
    </row>
    <row r="1033" spans="1:7" ht="15.75" customHeight="1" x14ac:dyDescent="0.25">
      <c r="A1033" s="3"/>
      <c r="B1033" s="31" t="s">
        <v>158</v>
      </c>
      <c r="C1033" s="194" t="s">
        <v>159</v>
      </c>
      <c r="D1033" s="194"/>
      <c r="E1033" s="194"/>
      <c r="F1033" s="194"/>
      <c r="G1033" s="194"/>
    </row>
    <row r="1034" spans="1:7" ht="15.75" x14ac:dyDescent="0.25">
      <c r="A1034" s="3"/>
      <c r="B1034" s="4"/>
      <c r="C1034" s="194"/>
      <c r="D1034" s="194"/>
      <c r="E1034" s="194"/>
      <c r="F1034" s="194"/>
      <c r="G1034" s="194"/>
    </row>
    <row r="1035" spans="1:7" ht="15.75" x14ac:dyDescent="0.25">
      <c r="A1035" s="3"/>
      <c r="B1035" s="4"/>
      <c r="C1035" s="4"/>
      <c r="D1035" s="3"/>
      <c r="E1035" s="3"/>
      <c r="F1035" s="3"/>
      <c r="G1035" s="3"/>
    </row>
    <row r="1036" spans="1:7" ht="31.5" x14ac:dyDescent="0.25">
      <c r="A1036" s="3"/>
      <c r="B1036" s="76" t="s">
        <v>143</v>
      </c>
      <c r="C1036" s="20" t="s">
        <v>144</v>
      </c>
      <c r="D1036" s="20" t="s">
        <v>160</v>
      </c>
      <c r="E1036" s="91" t="s">
        <v>161</v>
      </c>
      <c r="F1036" s="3"/>
      <c r="G1036" s="3"/>
    </row>
    <row r="1037" spans="1:7" ht="31.5" x14ac:dyDescent="0.25">
      <c r="A1037" s="3"/>
      <c r="B1037" s="70" t="s">
        <v>17</v>
      </c>
      <c r="C1037" s="81" t="s">
        <v>162</v>
      </c>
      <c r="D1037" s="82">
        <v>2640</v>
      </c>
      <c r="E1037" s="108"/>
      <c r="F1037" s="3"/>
      <c r="G1037" s="3"/>
    </row>
    <row r="1038" spans="1:7" ht="15.75" x14ac:dyDescent="0.25">
      <c r="A1038" s="3"/>
      <c r="B1038" s="70" t="s">
        <v>19</v>
      </c>
      <c r="C1038" s="81" t="s">
        <v>163</v>
      </c>
      <c r="D1038" s="83">
        <v>61444.76</v>
      </c>
      <c r="E1038" s="109"/>
      <c r="F1038" s="3"/>
      <c r="G1038" s="3"/>
    </row>
    <row r="1039" spans="1:7" ht="15.75" x14ac:dyDescent="0.25">
      <c r="A1039" s="3"/>
      <c r="B1039" s="70" t="s">
        <v>21</v>
      </c>
      <c r="C1039" s="81" t="s">
        <v>164</v>
      </c>
      <c r="D1039" s="83">
        <v>0</v>
      </c>
      <c r="E1039" s="109"/>
      <c r="F1039" s="3"/>
      <c r="G1039" s="3"/>
    </row>
    <row r="1040" spans="1:7" ht="15.75" x14ac:dyDescent="0.25">
      <c r="A1040" s="3"/>
      <c r="B1040" s="70"/>
      <c r="C1040" s="84" t="s">
        <v>38</v>
      </c>
      <c r="D1040" s="85">
        <f>D1037+D1038+D1039</f>
        <v>64084.76</v>
      </c>
      <c r="E1040" s="110">
        <f>E1037+E1038+E1039</f>
        <v>0</v>
      </c>
      <c r="F1040" s="3"/>
      <c r="G1040" s="3"/>
    </row>
    <row r="1041" spans="1:7" ht="15.75" x14ac:dyDescent="0.25">
      <c r="A1041" s="3"/>
      <c r="B1041" s="86"/>
      <c r="C1041" s="87"/>
      <c r="D1041" s="123"/>
      <c r="E1041" s="123"/>
      <c r="F1041" s="3"/>
      <c r="G1041" s="3"/>
    </row>
    <row r="1042" spans="1:7" ht="15.75" x14ac:dyDescent="0.25">
      <c r="A1042" s="3"/>
      <c r="B1042" s="86"/>
      <c r="C1042" s="144" t="s">
        <v>165</v>
      </c>
      <c r="D1042" s="123"/>
      <c r="E1042" s="123"/>
      <c r="F1042" s="3"/>
      <c r="G1042" s="56">
        <f>SUM(G1043:G1046)</f>
        <v>64084.76</v>
      </c>
    </row>
    <row r="1043" spans="1:7" ht="15.75" customHeight="1" x14ac:dyDescent="0.25">
      <c r="A1043" s="3"/>
      <c r="B1043" s="4"/>
      <c r="C1043" s="3" t="s">
        <v>166</v>
      </c>
      <c r="D1043" s="3"/>
      <c r="E1043" s="3"/>
      <c r="F1043" s="3"/>
      <c r="G1043" s="45">
        <v>2640</v>
      </c>
    </row>
    <row r="1044" spans="1:7" ht="15.75" x14ac:dyDescent="0.25">
      <c r="A1044" s="3"/>
      <c r="B1044" s="4"/>
      <c r="C1044" s="3" t="s">
        <v>167</v>
      </c>
      <c r="D1044" s="3"/>
      <c r="E1044" s="3"/>
      <c r="F1044" s="3"/>
      <c r="G1044" s="45">
        <v>19828.32</v>
      </c>
    </row>
    <row r="1045" spans="1:7" ht="15.75" x14ac:dyDescent="0.25">
      <c r="A1045" s="3"/>
      <c r="B1045" s="4"/>
      <c r="C1045" s="3" t="s">
        <v>168</v>
      </c>
      <c r="D1045" s="141"/>
      <c r="E1045" s="3"/>
      <c r="F1045" s="3"/>
      <c r="G1045" s="45">
        <v>33696.44</v>
      </c>
    </row>
    <row r="1046" spans="1:7" ht="15.75" x14ac:dyDescent="0.25">
      <c r="A1046" s="3"/>
      <c r="B1046" s="4"/>
      <c r="C1046" s="3" t="s">
        <v>169</v>
      </c>
      <c r="D1046" s="141"/>
      <c r="E1046" s="3"/>
      <c r="F1046" s="3"/>
      <c r="G1046" s="45">
        <v>7920</v>
      </c>
    </row>
    <row r="1047" spans="1:7" ht="15.75" x14ac:dyDescent="0.25">
      <c r="A1047" s="3"/>
      <c r="B1047" s="4"/>
      <c r="C1047" s="4"/>
      <c r="D1047" s="4"/>
      <c r="E1047" s="4"/>
      <c r="F1047" s="4"/>
      <c r="G1047" s="4"/>
    </row>
    <row r="1048" spans="1:7" ht="15.75" x14ac:dyDescent="0.25">
      <c r="A1048" s="3"/>
      <c r="B1048" s="31" t="s">
        <v>170</v>
      </c>
      <c r="C1048" s="31" t="s">
        <v>171</v>
      </c>
      <c r="D1048" s="31"/>
      <c r="E1048" s="31"/>
      <c r="F1048" s="31"/>
      <c r="G1048" s="3"/>
    </row>
    <row r="1049" spans="1:7" ht="15.75" customHeight="1" x14ac:dyDescent="0.25">
      <c r="A1049" s="3"/>
      <c r="B1049" s="4"/>
      <c r="C1049" s="197" t="s">
        <v>139</v>
      </c>
      <c r="D1049" s="197"/>
      <c r="E1049" s="197"/>
      <c r="F1049" s="197"/>
      <c r="G1049" s="3"/>
    </row>
    <row r="1050" spans="1:7" ht="18" customHeight="1" x14ac:dyDescent="0.25">
      <c r="A1050" s="3"/>
      <c r="B1050" s="4"/>
      <c r="C1050" s="136"/>
      <c r="D1050" s="136"/>
      <c r="E1050" s="136"/>
      <c r="F1050" s="136"/>
      <c r="G1050" s="3"/>
    </row>
    <row r="1051" spans="1:7" ht="16.5" customHeight="1" x14ac:dyDescent="0.25">
      <c r="A1051" s="3"/>
      <c r="B1051" s="4"/>
      <c r="C1051" s="217" t="s">
        <v>518</v>
      </c>
      <c r="D1051" s="217"/>
      <c r="E1051" s="217"/>
      <c r="F1051" s="217"/>
      <c r="G1051" s="217"/>
    </row>
    <row r="1052" spans="1:7" ht="15.75" x14ac:dyDescent="0.25">
      <c r="A1052" s="3"/>
      <c r="B1052" s="4"/>
      <c r="C1052" s="4"/>
      <c r="D1052" s="3"/>
      <c r="E1052" s="3"/>
      <c r="F1052" s="3"/>
      <c r="G1052" s="3"/>
    </row>
    <row r="1053" spans="1:7" ht="15.75" customHeight="1" x14ac:dyDescent="0.25">
      <c r="A1053" s="3"/>
      <c r="B1053" s="9" t="s">
        <v>1</v>
      </c>
      <c r="C1053" s="194" t="s">
        <v>2</v>
      </c>
      <c r="D1053" s="194"/>
      <c r="E1053" s="194"/>
      <c r="F1053" s="194"/>
      <c r="G1053" s="194"/>
    </row>
    <row r="1054" spans="1:7" ht="18.75" x14ac:dyDescent="0.25">
      <c r="A1054" s="3"/>
      <c r="B1054" s="4"/>
      <c r="C1054" s="12" t="s">
        <v>4</v>
      </c>
      <c r="D1054" s="13"/>
      <c r="E1054" s="3"/>
      <c r="F1054" s="90">
        <v>4024.6</v>
      </c>
      <c r="G1054" s="15" t="s">
        <v>5</v>
      </c>
    </row>
    <row r="1055" spans="1:7" ht="18.75" x14ac:dyDescent="0.25">
      <c r="A1055" s="3"/>
      <c r="B1055" s="4"/>
      <c r="C1055" s="12" t="s">
        <v>6</v>
      </c>
      <c r="D1055" s="3"/>
      <c r="E1055" s="3"/>
      <c r="F1055" s="90">
        <v>17356</v>
      </c>
      <c r="G1055" s="15" t="s">
        <v>7</v>
      </c>
    </row>
    <row r="1056" spans="1:7" ht="18.75" x14ac:dyDescent="0.25">
      <c r="A1056" s="3"/>
      <c r="B1056" s="4"/>
      <c r="C1056" s="12" t="s">
        <v>8</v>
      </c>
      <c r="D1056" s="3"/>
      <c r="E1056" s="3"/>
      <c r="F1056" s="90">
        <v>14124</v>
      </c>
      <c r="G1056" s="15" t="s">
        <v>5</v>
      </c>
    </row>
    <row r="1057" spans="1:9" ht="32.25" customHeight="1" x14ac:dyDescent="0.25">
      <c r="A1057" s="3"/>
      <c r="B1057" s="4"/>
      <c r="C1057" s="195" t="s">
        <v>10</v>
      </c>
      <c r="D1057" s="195"/>
      <c r="E1057" s="195"/>
      <c r="F1057" s="195"/>
      <c r="G1057" s="195"/>
    </row>
    <row r="1058" spans="1:9" ht="15.75" x14ac:dyDescent="0.25">
      <c r="A1058" s="3"/>
      <c r="B1058" s="4"/>
      <c r="C1058" s="4"/>
      <c r="D1058" s="3"/>
      <c r="E1058" s="3"/>
      <c r="F1058" s="3"/>
      <c r="G1058" s="3"/>
    </row>
    <row r="1059" spans="1:9" ht="46.5" customHeight="1" x14ac:dyDescent="0.25">
      <c r="A1059" s="3"/>
      <c r="B1059" s="18" t="s">
        <v>11</v>
      </c>
      <c r="C1059" s="19" t="s">
        <v>12</v>
      </c>
      <c r="D1059" s="20" t="s">
        <v>13</v>
      </c>
      <c r="E1059" s="91" t="s">
        <v>14</v>
      </c>
      <c r="F1059" s="91" t="s">
        <v>15</v>
      </c>
      <c r="G1059" s="20" t="s">
        <v>16</v>
      </c>
    </row>
    <row r="1060" spans="1:9" ht="22.5" customHeight="1" x14ac:dyDescent="0.25">
      <c r="A1060" s="3"/>
      <c r="B1060" s="21" t="s">
        <v>17</v>
      </c>
      <c r="C1060" s="22" t="s">
        <v>18</v>
      </c>
      <c r="D1060" s="23">
        <v>706200</v>
      </c>
      <c r="E1060" s="92"/>
      <c r="F1060" s="92"/>
      <c r="G1060" s="23">
        <f t="shared" ref="G1060:G1069" si="9">E1060-F1060</f>
        <v>0</v>
      </c>
    </row>
    <row r="1061" spans="1:9" ht="26.25" customHeight="1" x14ac:dyDescent="0.25">
      <c r="A1061" s="3"/>
      <c r="B1061" s="21" t="s">
        <v>19</v>
      </c>
      <c r="C1061" s="22" t="s">
        <v>20</v>
      </c>
      <c r="D1061" s="23">
        <v>6606647.7699999996</v>
      </c>
      <c r="E1061" s="92"/>
      <c r="F1061" s="92"/>
      <c r="G1061" s="23">
        <f t="shared" si="9"/>
        <v>0</v>
      </c>
    </row>
    <row r="1062" spans="1:9" ht="31.5" x14ac:dyDescent="0.25">
      <c r="A1062" s="3"/>
      <c r="B1062" s="21" t="s">
        <v>21</v>
      </c>
      <c r="C1062" s="22" t="s">
        <v>22</v>
      </c>
      <c r="D1062" s="23">
        <v>1118346.73</v>
      </c>
      <c r="E1062" s="92"/>
      <c r="F1062" s="92"/>
      <c r="G1062" s="23">
        <f t="shared" si="9"/>
        <v>0</v>
      </c>
    </row>
    <row r="1063" spans="1:9" ht="31.5" x14ac:dyDescent="0.25">
      <c r="A1063" s="3"/>
      <c r="B1063" s="21" t="s">
        <v>23</v>
      </c>
      <c r="C1063" s="22" t="s">
        <v>24</v>
      </c>
      <c r="D1063" s="23">
        <v>0</v>
      </c>
      <c r="E1063" s="92"/>
      <c r="F1063" s="92"/>
      <c r="G1063" s="23">
        <f t="shared" si="9"/>
        <v>0</v>
      </c>
    </row>
    <row r="1064" spans="1:9" ht="47.25" x14ac:dyDescent="0.25">
      <c r="A1064" s="3"/>
      <c r="B1064" s="21" t="s">
        <v>25</v>
      </c>
      <c r="C1064" s="22" t="s">
        <v>26</v>
      </c>
      <c r="D1064" s="23">
        <v>274739.3</v>
      </c>
      <c r="E1064" s="92"/>
      <c r="F1064" s="92"/>
      <c r="G1064" s="23">
        <f t="shared" si="9"/>
        <v>0</v>
      </c>
    </row>
    <row r="1065" spans="1:9" ht="47.25" x14ac:dyDescent="0.25">
      <c r="A1065" s="3"/>
      <c r="B1065" s="21" t="s">
        <v>27</v>
      </c>
      <c r="C1065" s="22" t="s">
        <v>28</v>
      </c>
      <c r="D1065" s="23">
        <v>124722.52</v>
      </c>
      <c r="E1065" s="92"/>
      <c r="F1065" s="92"/>
      <c r="G1065" s="23">
        <f t="shared" si="9"/>
        <v>0</v>
      </c>
    </row>
    <row r="1066" spans="1:9" ht="31.5" x14ac:dyDescent="0.25">
      <c r="A1066" s="3"/>
      <c r="B1066" s="21" t="s">
        <v>29</v>
      </c>
      <c r="C1066" s="22" t="s">
        <v>30</v>
      </c>
      <c r="D1066" s="23">
        <v>19393.330000000002</v>
      </c>
      <c r="E1066" s="92"/>
      <c r="F1066" s="92"/>
      <c r="G1066" s="23">
        <f t="shared" si="9"/>
        <v>0</v>
      </c>
    </row>
    <row r="1067" spans="1:9" ht="30.75" customHeight="1" x14ac:dyDescent="0.25">
      <c r="A1067" s="3"/>
      <c r="B1067" s="21" t="s">
        <v>31</v>
      </c>
      <c r="C1067" s="22" t="s">
        <v>32</v>
      </c>
      <c r="D1067" s="23">
        <v>0</v>
      </c>
      <c r="E1067" s="92"/>
      <c r="F1067" s="92"/>
      <c r="G1067" s="23">
        <f t="shared" si="9"/>
        <v>0</v>
      </c>
    </row>
    <row r="1068" spans="1:9" ht="47.25" x14ac:dyDescent="0.25">
      <c r="A1068" s="3"/>
      <c r="B1068" s="21" t="s">
        <v>33</v>
      </c>
      <c r="C1068" s="22" t="s">
        <v>34</v>
      </c>
      <c r="D1068" s="23">
        <v>70784.490000000005</v>
      </c>
      <c r="E1068" s="92"/>
      <c r="F1068" s="92"/>
      <c r="G1068" s="23">
        <f t="shared" si="9"/>
        <v>0</v>
      </c>
      <c r="I1068" s="171"/>
    </row>
    <row r="1069" spans="1:9" ht="28.5" customHeight="1" x14ac:dyDescent="0.25">
      <c r="A1069" s="3"/>
      <c r="B1069" s="21" t="s">
        <v>36</v>
      </c>
      <c r="C1069" s="22" t="s">
        <v>37</v>
      </c>
      <c r="D1069" s="23">
        <v>1238158.57</v>
      </c>
      <c r="E1069" s="92"/>
      <c r="F1069" s="92"/>
      <c r="G1069" s="23">
        <f t="shared" si="9"/>
        <v>0</v>
      </c>
    </row>
    <row r="1070" spans="1:9" ht="15.75" x14ac:dyDescent="0.25">
      <c r="A1070" s="3"/>
      <c r="B1070" s="25"/>
      <c r="C1070" s="26" t="s">
        <v>38</v>
      </c>
      <c r="D1070" s="27">
        <f>SUM(D1060:D1069)</f>
        <v>10158992.710000001</v>
      </c>
      <c r="E1070" s="93">
        <f>SUM(E1060:E1069)</f>
        <v>0</v>
      </c>
      <c r="F1070" s="93">
        <f>SUM(F1060:F1069)</f>
        <v>0</v>
      </c>
      <c r="G1070" s="27">
        <f>SUM(G1060:G1069)</f>
        <v>0</v>
      </c>
    </row>
    <row r="1071" spans="1:9" ht="15.75" x14ac:dyDescent="0.25">
      <c r="A1071" s="3"/>
      <c r="B1071" s="28"/>
      <c r="C1071" s="111"/>
      <c r="D1071" s="112"/>
      <c r="E1071" s="112"/>
      <c r="F1071" s="112"/>
      <c r="G1071" s="112"/>
    </row>
    <row r="1072" spans="1:9" ht="15.75" x14ac:dyDescent="0.25">
      <c r="A1072" s="3"/>
      <c r="B1072" s="28"/>
      <c r="C1072" s="96" t="s">
        <v>519</v>
      </c>
      <c r="D1072" s="94"/>
      <c r="E1072" s="112"/>
      <c r="F1072" s="112"/>
      <c r="G1072" s="113">
        <v>706200</v>
      </c>
    </row>
    <row r="1073" spans="1:7" ht="31.5" customHeight="1" x14ac:dyDescent="0.25">
      <c r="A1073" s="3"/>
      <c r="B1073" s="28"/>
      <c r="C1073" s="200" t="s">
        <v>520</v>
      </c>
      <c r="D1073" s="200"/>
      <c r="E1073" s="200"/>
      <c r="F1073" s="200"/>
      <c r="G1073" s="113"/>
    </row>
    <row r="1074" spans="1:7" ht="22.5" customHeight="1" x14ac:dyDescent="0.25">
      <c r="A1074" s="3"/>
      <c r="B1074" s="28"/>
      <c r="C1074" s="116" t="s">
        <v>50</v>
      </c>
      <c r="D1074" s="112"/>
      <c r="E1074" s="112"/>
      <c r="F1074" s="112"/>
      <c r="G1074" s="146">
        <f>SUM(G1075:G1081)</f>
        <v>6606647.7700000005</v>
      </c>
    </row>
    <row r="1075" spans="1:7" ht="15.75" x14ac:dyDescent="0.25">
      <c r="A1075" s="3"/>
      <c r="B1075" s="28"/>
      <c r="C1075" s="119" t="s">
        <v>437</v>
      </c>
      <c r="D1075" s="145"/>
      <c r="E1075" s="177" t="s">
        <v>521</v>
      </c>
      <c r="F1075" s="145"/>
      <c r="G1075" s="115">
        <v>3237067.66</v>
      </c>
    </row>
    <row r="1076" spans="1:7" ht="15.75" x14ac:dyDescent="0.25">
      <c r="A1076" s="3"/>
      <c r="B1076" s="28"/>
      <c r="C1076" s="119" t="s">
        <v>522</v>
      </c>
      <c r="D1076" s="145"/>
      <c r="E1076" s="177"/>
      <c r="F1076" s="145"/>
      <c r="G1076" s="115">
        <v>2931116.54</v>
      </c>
    </row>
    <row r="1077" spans="1:7" ht="15.75" x14ac:dyDescent="0.25">
      <c r="A1077" s="3"/>
      <c r="B1077" s="28"/>
      <c r="C1077" s="119" t="s">
        <v>523</v>
      </c>
      <c r="D1077" s="145"/>
      <c r="E1077" s="177"/>
      <c r="F1077" s="145"/>
      <c r="G1077" s="115">
        <v>98655.62</v>
      </c>
    </row>
    <row r="1078" spans="1:7" ht="15.75" x14ac:dyDescent="0.25">
      <c r="A1078" s="3"/>
      <c r="B1078" s="28"/>
      <c r="C1078" s="119" t="s">
        <v>524</v>
      </c>
      <c r="D1078" s="145"/>
      <c r="E1078" s="177"/>
      <c r="F1078" s="145"/>
      <c r="G1078" s="115">
        <v>36205.300000000003</v>
      </c>
    </row>
    <row r="1079" spans="1:7" ht="15.75" x14ac:dyDescent="0.25">
      <c r="A1079" s="3"/>
      <c r="B1079" s="28"/>
      <c r="C1079" s="119" t="s">
        <v>525</v>
      </c>
      <c r="D1079" s="145"/>
      <c r="E1079" s="177" t="s">
        <v>526</v>
      </c>
      <c r="F1079" s="145"/>
      <c r="G1079" s="115">
        <v>4465</v>
      </c>
    </row>
    <row r="1080" spans="1:7" ht="15.75" x14ac:dyDescent="0.25">
      <c r="A1080" s="3"/>
      <c r="B1080" s="28"/>
      <c r="C1080" s="119" t="s">
        <v>527</v>
      </c>
      <c r="D1080" s="145"/>
      <c r="E1080" s="177" t="s">
        <v>528</v>
      </c>
      <c r="F1080" s="145"/>
      <c r="G1080" s="115">
        <v>9852.65</v>
      </c>
    </row>
    <row r="1081" spans="1:7" ht="15.75" x14ac:dyDescent="0.25">
      <c r="A1081" s="3"/>
      <c r="B1081" s="28"/>
      <c r="C1081" s="119" t="s">
        <v>529</v>
      </c>
      <c r="D1081" s="145"/>
      <c r="E1081" s="177" t="s">
        <v>530</v>
      </c>
      <c r="F1081" s="145"/>
      <c r="G1081" s="115">
        <v>289285</v>
      </c>
    </row>
    <row r="1082" spans="1:7" ht="26.25" customHeight="1" x14ac:dyDescent="0.25">
      <c r="A1082" s="3"/>
      <c r="B1082" s="28"/>
      <c r="C1082" s="116" t="s">
        <v>56</v>
      </c>
      <c r="D1082" s="112"/>
      <c r="E1082" s="112"/>
      <c r="F1082" s="112"/>
      <c r="G1082" s="146">
        <f>SUM(G1083:G1085)</f>
        <v>1118346.73</v>
      </c>
    </row>
    <row r="1083" spans="1:7" ht="15.75" x14ac:dyDescent="0.25">
      <c r="A1083" s="3"/>
      <c r="B1083" s="28"/>
      <c r="C1083" s="119" t="s">
        <v>75</v>
      </c>
      <c r="D1083" s="145"/>
      <c r="E1083" s="145"/>
      <c r="F1083" s="112"/>
      <c r="G1083" s="115">
        <v>150897.66</v>
      </c>
    </row>
    <row r="1084" spans="1:7" ht="46.5" customHeight="1" x14ac:dyDescent="0.25">
      <c r="A1084" s="3"/>
      <c r="B1084" s="28"/>
      <c r="C1084" s="207" t="s">
        <v>531</v>
      </c>
      <c r="D1084" s="207"/>
      <c r="E1084" s="207"/>
      <c r="F1084" s="112"/>
      <c r="G1084" s="184">
        <v>710517.49</v>
      </c>
    </row>
    <row r="1085" spans="1:7" ht="62.25" customHeight="1" x14ac:dyDescent="0.25">
      <c r="A1085" s="3"/>
      <c r="B1085" s="28"/>
      <c r="C1085" s="207" t="s">
        <v>532</v>
      </c>
      <c r="D1085" s="207"/>
      <c r="E1085" s="207"/>
      <c r="F1085" s="112"/>
      <c r="G1085" s="184">
        <v>256931.58</v>
      </c>
    </row>
    <row r="1086" spans="1:7" ht="19.5" customHeight="1" x14ac:dyDescent="0.25">
      <c r="A1086" s="3"/>
      <c r="B1086" s="28"/>
      <c r="C1086" s="116" t="s">
        <v>185</v>
      </c>
      <c r="D1086" s="112"/>
      <c r="E1086" s="112"/>
      <c r="F1086" s="112"/>
      <c r="G1086" s="113">
        <f>SUM(G1087:G1090)</f>
        <v>274739.30000000005</v>
      </c>
    </row>
    <row r="1087" spans="1:7" ht="15.75" x14ac:dyDescent="0.25">
      <c r="A1087" s="3"/>
      <c r="B1087" s="28"/>
      <c r="C1087" s="119" t="s">
        <v>533</v>
      </c>
      <c r="D1087" s="145"/>
      <c r="E1087" s="145"/>
      <c r="F1087" s="112"/>
      <c r="G1087" s="115">
        <v>179622.38</v>
      </c>
    </row>
    <row r="1088" spans="1:7" ht="15.75" x14ac:dyDescent="0.25">
      <c r="A1088" s="3"/>
      <c r="B1088" s="28"/>
      <c r="C1088" s="119" t="s">
        <v>376</v>
      </c>
      <c r="D1088" s="145"/>
      <c r="E1088" s="145"/>
      <c r="F1088" s="112"/>
      <c r="G1088" s="115">
        <v>39524.6</v>
      </c>
    </row>
    <row r="1089" spans="1:7" ht="15.75" x14ac:dyDescent="0.25">
      <c r="A1089" s="3"/>
      <c r="B1089" s="28"/>
      <c r="C1089" s="119" t="s">
        <v>534</v>
      </c>
      <c r="D1089" s="145"/>
      <c r="E1089" s="145"/>
      <c r="F1089" s="112"/>
      <c r="G1089" s="115">
        <v>2386.3200000000002</v>
      </c>
    </row>
    <row r="1090" spans="1:7" ht="15.75" x14ac:dyDescent="0.25">
      <c r="A1090" s="3"/>
      <c r="B1090" s="28"/>
      <c r="C1090" s="119" t="s">
        <v>535</v>
      </c>
      <c r="D1090" s="145"/>
      <c r="E1090" s="145"/>
      <c r="F1090" s="112"/>
      <c r="G1090" s="115">
        <v>53206</v>
      </c>
    </row>
    <row r="1091" spans="1:7" ht="23.25" customHeight="1" x14ac:dyDescent="0.25">
      <c r="A1091" s="3"/>
      <c r="B1091" s="28"/>
      <c r="C1091" s="116" t="s">
        <v>536</v>
      </c>
      <c r="D1091" s="112"/>
      <c r="E1091" s="112"/>
      <c r="F1091" s="112"/>
      <c r="G1091" s="146">
        <f>SUM(G1092:G1100)</f>
        <v>124722.52</v>
      </c>
    </row>
    <row r="1092" spans="1:7" ht="15.75" x14ac:dyDescent="0.25">
      <c r="A1092" s="3"/>
      <c r="B1092" s="28"/>
      <c r="C1092" s="119" t="s">
        <v>290</v>
      </c>
      <c r="D1092" s="112"/>
      <c r="E1092" s="112"/>
      <c r="F1092" s="112"/>
      <c r="G1092" s="115">
        <v>27805.13</v>
      </c>
    </row>
    <row r="1093" spans="1:7" ht="15.75" x14ac:dyDescent="0.25">
      <c r="A1093" s="3"/>
      <c r="B1093" s="28"/>
      <c r="C1093" s="119" t="s">
        <v>537</v>
      </c>
      <c r="D1093" s="112"/>
      <c r="E1093" s="112"/>
      <c r="F1093" s="112"/>
      <c r="G1093" s="115">
        <v>3579.3</v>
      </c>
    </row>
    <row r="1094" spans="1:7" ht="15.75" x14ac:dyDescent="0.25">
      <c r="A1094" s="3"/>
      <c r="B1094" s="28"/>
      <c r="C1094" s="119" t="s">
        <v>538</v>
      </c>
      <c r="D1094" s="112"/>
      <c r="E1094" s="112"/>
      <c r="F1094" s="112"/>
      <c r="G1094" s="115">
        <v>5819.4</v>
      </c>
    </row>
    <row r="1095" spans="1:7" ht="15.75" x14ac:dyDescent="0.25">
      <c r="A1095" s="3"/>
      <c r="B1095" s="28"/>
      <c r="C1095" s="119" t="s">
        <v>305</v>
      </c>
      <c r="D1095" s="112"/>
      <c r="E1095" s="112"/>
      <c r="F1095" s="112"/>
      <c r="G1095" s="115">
        <v>27996.38</v>
      </c>
    </row>
    <row r="1096" spans="1:7" ht="15.75" x14ac:dyDescent="0.25">
      <c r="A1096" s="3"/>
      <c r="B1096" s="28"/>
      <c r="C1096" s="119" t="s">
        <v>539</v>
      </c>
      <c r="D1096" s="112"/>
      <c r="E1096" s="112"/>
      <c r="F1096" s="112"/>
      <c r="G1096" s="115">
        <v>12132.72</v>
      </c>
    </row>
    <row r="1097" spans="1:7" ht="15.75" x14ac:dyDescent="0.25">
      <c r="A1097" s="3"/>
      <c r="B1097" s="28"/>
      <c r="C1097" s="119" t="s">
        <v>382</v>
      </c>
      <c r="D1097" s="112"/>
      <c r="E1097" s="112"/>
      <c r="F1097" s="112"/>
      <c r="G1097" s="115">
        <v>6800.01</v>
      </c>
    </row>
    <row r="1098" spans="1:7" ht="15.75" x14ac:dyDescent="0.25">
      <c r="A1098" s="3"/>
      <c r="B1098" s="28"/>
      <c r="C1098" s="119" t="s">
        <v>382</v>
      </c>
      <c r="D1098" s="112"/>
      <c r="E1098" s="112"/>
      <c r="F1098" s="112"/>
      <c r="G1098" s="115">
        <v>11814.15</v>
      </c>
    </row>
    <row r="1099" spans="1:7" ht="15.75" x14ac:dyDescent="0.25">
      <c r="A1099" s="3"/>
      <c r="B1099" s="28"/>
      <c r="C1099" s="119" t="s">
        <v>291</v>
      </c>
      <c r="D1099" s="112"/>
      <c r="E1099" s="112"/>
      <c r="F1099" s="112"/>
      <c r="G1099" s="115">
        <v>20079.990000000002</v>
      </c>
    </row>
    <row r="1100" spans="1:7" ht="15.75" x14ac:dyDescent="0.25">
      <c r="A1100" s="3"/>
      <c r="B1100" s="28"/>
      <c r="C1100" s="119" t="s">
        <v>540</v>
      </c>
      <c r="D1100" s="112"/>
      <c r="E1100" s="112"/>
      <c r="F1100" s="112"/>
      <c r="G1100" s="115">
        <v>8695.44</v>
      </c>
    </row>
    <row r="1101" spans="1:7" ht="20.25" customHeight="1" x14ac:dyDescent="0.25">
      <c r="A1101" s="3"/>
      <c r="B1101" s="28"/>
      <c r="C1101" s="116" t="s">
        <v>89</v>
      </c>
      <c r="D1101" s="112"/>
      <c r="E1101" s="112"/>
      <c r="F1101" s="112"/>
      <c r="G1101" s="146">
        <f>SUM(G1102:G1104)</f>
        <v>19393.330000000002</v>
      </c>
    </row>
    <row r="1102" spans="1:7" ht="15.75" x14ac:dyDescent="0.25">
      <c r="A1102" s="3"/>
      <c r="B1102" s="28"/>
      <c r="C1102" s="119" t="s">
        <v>541</v>
      </c>
      <c r="D1102" s="112"/>
      <c r="E1102" s="112"/>
      <c r="F1102" s="112"/>
      <c r="G1102" s="115">
        <v>4800</v>
      </c>
    </row>
    <row r="1103" spans="1:7" ht="15.75" x14ac:dyDescent="0.25">
      <c r="A1103" s="3"/>
      <c r="B1103" s="28"/>
      <c r="C1103" s="119" t="s">
        <v>542</v>
      </c>
      <c r="D1103" s="112"/>
      <c r="E1103" s="112"/>
      <c r="F1103" s="112"/>
      <c r="G1103" s="115">
        <v>11057.7</v>
      </c>
    </row>
    <row r="1104" spans="1:7" ht="15.75" x14ac:dyDescent="0.25">
      <c r="A1104" s="3"/>
      <c r="B1104" s="28"/>
      <c r="C1104" s="119" t="s">
        <v>543</v>
      </c>
      <c r="D1104" s="112"/>
      <c r="E1104" s="112"/>
      <c r="F1104" s="112"/>
      <c r="G1104" s="115">
        <v>3535.63</v>
      </c>
    </row>
    <row r="1105" spans="1:7" ht="23.25" customHeight="1" x14ac:dyDescent="0.25">
      <c r="A1105" s="3"/>
      <c r="B1105" s="28"/>
      <c r="C1105" s="116" t="s">
        <v>97</v>
      </c>
      <c r="D1105" s="112"/>
      <c r="E1105" s="112"/>
      <c r="F1105" s="112"/>
      <c r="G1105" s="146">
        <f>G1106+G1107+G1118+G1114</f>
        <v>70784.489999999991</v>
      </c>
    </row>
    <row r="1106" spans="1:7" ht="15.75" x14ac:dyDescent="0.25">
      <c r="A1106" s="3"/>
      <c r="B1106" s="28"/>
      <c r="C1106" s="119" t="s">
        <v>199</v>
      </c>
      <c r="D1106" s="112"/>
      <c r="E1106" s="112"/>
      <c r="F1106" s="112"/>
      <c r="G1106" s="115">
        <v>17591.29</v>
      </c>
    </row>
    <row r="1107" spans="1:7" ht="15.75" customHeight="1" x14ac:dyDescent="0.25">
      <c r="A1107" s="3"/>
      <c r="B1107" s="4"/>
      <c r="C1107" s="185" t="s">
        <v>544</v>
      </c>
      <c r="D1107" s="3"/>
      <c r="E1107" s="3"/>
      <c r="F1107" s="3"/>
      <c r="G1107" s="45">
        <v>39716.089999999997</v>
      </c>
    </row>
    <row r="1108" spans="1:7" ht="15" customHeight="1" x14ac:dyDescent="0.25">
      <c r="A1108" s="3"/>
      <c r="B1108" s="4"/>
      <c r="C1108" s="141" t="s">
        <v>545</v>
      </c>
      <c r="D1108" s="141"/>
      <c r="E1108" s="141"/>
      <c r="F1108" s="141"/>
      <c r="G1108" s="186">
        <v>12232.34</v>
      </c>
    </row>
    <row r="1109" spans="1:7" ht="14.25" customHeight="1" x14ac:dyDescent="0.25">
      <c r="A1109" s="3"/>
      <c r="B1109" s="4"/>
      <c r="C1109" s="141" t="s">
        <v>546</v>
      </c>
      <c r="D1109" s="141"/>
      <c r="E1109" s="141"/>
      <c r="F1109" s="141"/>
      <c r="G1109" s="186">
        <v>15891.6</v>
      </c>
    </row>
    <row r="1110" spans="1:7" ht="15.75" x14ac:dyDescent="0.25">
      <c r="A1110" s="3"/>
      <c r="B1110" s="4"/>
      <c r="C1110" s="141" t="s">
        <v>547</v>
      </c>
      <c r="D1110" s="141"/>
      <c r="E1110" s="141"/>
      <c r="F1110" s="141"/>
      <c r="G1110" s="186">
        <v>6220.73</v>
      </c>
    </row>
    <row r="1111" spans="1:7" ht="15.75" x14ac:dyDescent="0.25">
      <c r="A1111" s="3"/>
      <c r="B1111" s="4"/>
      <c r="C1111" s="141" t="s">
        <v>548</v>
      </c>
      <c r="D1111" s="141"/>
      <c r="E1111" s="141"/>
      <c r="F1111" s="141"/>
      <c r="G1111" s="186">
        <v>3330.23</v>
      </c>
    </row>
    <row r="1112" spans="1:7" ht="15.75" x14ac:dyDescent="0.25">
      <c r="A1112" s="3"/>
      <c r="B1112" s="4"/>
      <c r="C1112" s="141" t="s">
        <v>549</v>
      </c>
      <c r="D1112" s="141"/>
      <c r="E1112" s="141"/>
      <c r="F1112" s="141"/>
      <c r="G1112" s="186">
        <v>1118.69</v>
      </c>
    </row>
    <row r="1113" spans="1:7" ht="15.75" x14ac:dyDescent="0.25">
      <c r="A1113" s="3"/>
      <c r="B1113" s="4"/>
      <c r="C1113" s="141" t="s">
        <v>550</v>
      </c>
      <c r="D1113" s="141"/>
      <c r="E1113" s="141"/>
      <c r="F1113" s="141"/>
      <c r="G1113" s="186">
        <v>922.5</v>
      </c>
    </row>
    <row r="1114" spans="1:7" ht="15.75" x14ac:dyDescent="0.25">
      <c r="A1114" s="3"/>
      <c r="B1114" s="4"/>
      <c r="C1114" s="3" t="s">
        <v>551</v>
      </c>
      <c r="D1114" s="3"/>
      <c r="E1114" s="141"/>
      <c r="F1114" s="141"/>
      <c r="G1114" s="45">
        <f>G1115+G1116+G1117</f>
        <v>8328.33</v>
      </c>
    </row>
    <row r="1115" spans="1:7" ht="15.75" x14ac:dyDescent="0.25">
      <c r="A1115" s="3"/>
      <c r="B1115" s="4"/>
      <c r="C1115" s="141" t="s">
        <v>552</v>
      </c>
      <c r="D1115" s="141"/>
      <c r="E1115" s="141"/>
      <c r="F1115" s="141"/>
      <c r="G1115" s="186">
        <v>4398.4799999999996</v>
      </c>
    </row>
    <row r="1116" spans="1:7" ht="15.75" x14ac:dyDescent="0.25">
      <c r="A1116" s="3"/>
      <c r="B1116" s="4"/>
      <c r="C1116" s="141" t="s">
        <v>553</v>
      </c>
      <c r="D1116" s="141"/>
      <c r="E1116" s="141"/>
      <c r="F1116" s="141"/>
      <c r="G1116" s="186">
        <v>1953.4</v>
      </c>
    </row>
    <row r="1117" spans="1:7" ht="15.75" x14ac:dyDescent="0.25">
      <c r="A1117" s="3"/>
      <c r="B1117" s="4"/>
      <c r="C1117" s="141" t="s">
        <v>553</v>
      </c>
      <c r="D1117" s="141"/>
      <c r="E1117" s="141"/>
      <c r="F1117" s="141"/>
      <c r="G1117" s="186">
        <v>1976.45</v>
      </c>
    </row>
    <row r="1118" spans="1:7" ht="15" customHeight="1" x14ac:dyDescent="0.25">
      <c r="A1118" s="3"/>
      <c r="B1118" s="4"/>
      <c r="C1118" s="3" t="s">
        <v>554</v>
      </c>
      <c r="D1118" s="3"/>
      <c r="E1118" s="141"/>
      <c r="F1118" s="141"/>
      <c r="G1118" s="45">
        <v>5148.78</v>
      </c>
    </row>
    <row r="1119" spans="1:7" ht="23.25" customHeight="1" x14ac:dyDescent="0.25">
      <c r="A1119" s="3"/>
      <c r="B1119" s="4"/>
      <c r="C1119" s="148" t="s">
        <v>202</v>
      </c>
      <c r="D1119" s="94"/>
      <c r="E1119" s="94"/>
      <c r="F1119" s="94"/>
      <c r="G1119" s="56">
        <v>1238158.57</v>
      </c>
    </row>
    <row r="1120" spans="1:7" ht="48" customHeight="1" x14ac:dyDescent="0.25">
      <c r="A1120" s="13"/>
      <c r="B1120" s="4"/>
      <c r="C1120" s="202" t="s">
        <v>555</v>
      </c>
      <c r="D1120" s="202"/>
      <c r="E1120" s="202"/>
      <c r="F1120" s="202"/>
      <c r="G1120" s="186"/>
    </row>
    <row r="1121" spans="1:9" s="187" customFormat="1" ht="19.5" customHeight="1" x14ac:dyDescent="0.25">
      <c r="A1121" s="169"/>
      <c r="B1121" s="35"/>
      <c r="C1121" s="201" t="s">
        <v>118</v>
      </c>
      <c r="D1121" s="201"/>
      <c r="E1121" s="201"/>
      <c r="F1121" s="169"/>
      <c r="G1121" s="170"/>
    </row>
    <row r="1122" spans="1:9" ht="15.75" x14ac:dyDescent="0.25">
      <c r="A1122" s="3"/>
      <c r="B1122" s="4"/>
      <c r="C1122" s="98" t="s">
        <v>556</v>
      </c>
      <c r="D1122" s="3"/>
      <c r="E1122" s="3"/>
      <c r="F1122" s="3"/>
      <c r="G1122" s="56">
        <f>SUM(G1123:G1125)</f>
        <v>259750.59000000003</v>
      </c>
    </row>
    <row r="1123" spans="1:9" ht="78" customHeight="1" x14ac:dyDescent="0.25">
      <c r="A1123" s="3"/>
      <c r="B1123" s="4"/>
      <c r="C1123" s="202" t="s">
        <v>557</v>
      </c>
      <c r="D1123" s="202"/>
      <c r="E1123" s="202"/>
      <c r="F1123" s="202"/>
      <c r="G1123" s="52">
        <v>121081.57</v>
      </c>
    </row>
    <row r="1124" spans="1:9" ht="15.75" customHeight="1" x14ac:dyDescent="0.25">
      <c r="A1124" s="3"/>
      <c r="B1124" s="4"/>
      <c r="C1124" s="202" t="s">
        <v>558</v>
      </c>
      <c r="D1124" s="202"/>
      <c r="E1124" s="202"/>
      <c r="F1124" s="202"/>
      <c r="G1124" s="45">
        <v>69415.02</v>
      </c>
      <c r="I1124" s="49"/>
    </row>
    <row r="1125" spans="1:9" ht="30" customHeight="1" x14ac:dyDescent="0.25">
      <c r="A1125" s="3"/>
      <c r="B1125" s="4"/>
      <c r="C1125" s="202" t="s">
        <v>559</v>
      </c>
      <c r="D1125" s="202"/>
      <c r="E1125" s="202"/>
      <c r="F1125" s="202"/>
      <c r="G1125" s="45">
        <v>69254</v>
      </c>
    </row>
    <row r="1126" spans="1:9" ht="18" customHeight="1" x14ac:dyDescent="0.25">
      <c r="A1126" s="3"/>
      <c r="B1126" s="4"/>
      <c r="C1126" s="101" t="s">
        <v>134</v>
      </c>
      <c r="D1126" s="65"/>
      <c r="E1126" s="65"/>
      <c r="F1126" s="65"/>
      <c r="G1126" s="56">
        <f>G1127</f>
        <v>42559.65</v>
      </c>
    </row>
    <row r="1127" spans="1:9" ht="16.5" customHeight="1" x14ac:dyDescent="0.25">
      <c r="A1127" s="3"/>
      <c r="B1127" s="4"/>
      <c r="C1127" s="3" t="s">
        <v>560</v>
      </c>
      <c r="D1127" s="3"/>
      <c r="E1127" s="3"/>
      <c r="F1127" s="3"/>
      <c r="G1127" s="45">
        <v>42559.65</v>
      </c>
    </row>
    <row r="1128" spans="1:9" ht="18" customHeight="1" x14ac:dyDescent="0.25">
      <c r="A1128" s="3"/>
      <c r="B1128" s="4"/>
      <c r="C1128" s="4"/>
      <c r="D1128" s="4"/>
      <c r="E1128" s="4"/>
      <c r="F1128" s="4"/>
      <c r="G1128" s="39"/>
    </row>
    <row r="1129" spans="1:9" ht="32.25" customHeight="1" x14ac:dyDescent="0.25">
      <c r="A1129" s="3"/>
      <c r="B1129" s="64" t="s">
        <v>137</v>
      </c>
      <c r="C1129" s="211" t="s">
        <v>138</v>
      </c>
      <c r="D1129" s="211"/>
      <c r="E1129" s="211"/>
      <c r="F1129" s="211"/>
      <c r="G1129" s="211"/>
    </row>
    <row r="1130" spans="1:9" ht="15.75" x14ac:dyDescent="0.25">
      <c r="A1130" s="3"/>
      <c r="B1130" s="64"/>
      <c r="C1130" s="59" t="s">
        <v>139</v>
      </c>
      <c r="D1130" s="101"/>
      <c r="E1130" s="101"/>
      <c r="F1130" s="101"/>
      <c r="G1130" s="101"/>
    </row>
    <row r="1131" spans="1:9" ht="15.75" x14ac:dyDescent="0.25">
      <c r="A1131" s="3"/>
      <c r="B1131" s="64"/>
      <c r="C1131" s="149"/>
      <c r="D1131" s="101"/>
      <c r="E1131" s="101"/>
      <c r="F1131" s="101"/>
      <c r="G1131" s="101"/>
    </row>
    <row r="1132" spans="1:9" ht="30.75" customHeight="1" x14ac:dyDescent="0.25">
      <c r="A1132" s="3"/>
      <c r="B1132" s="9" t="s">
        <v>140</v>
      </c>
      <c r="C1132" s="204" t="s">
        <v>141</v>
      </c>
      <c r="D1132" s="204"/>
      <c r="E1132" s="204"/>
      <c r="F1132" s="204"/>
      <c r="G1132" s="204"/>
    </row>
    <row r="1133" spans="1:9" ht="15.75" x14ac:dyDescent="0.25">
      <c r="A1133" s="3"/>
      <c r="B1133" s="4"/>
      <c r="C1133" s="4" t="s">
        <v>142</v>
      </c>
      <c r="D1133" s="3"/>
      <c r="E1133" s="3"/>
      <c r="F1133" s="3"/>
      <c r="G1133" s="3"/>
    </row>
    <row r="1134" spans="1:9" ht="54" customHeight="1" x14ac:dyDescent="0.25">
      <c r="A1134" s="3"/>
      <c r="B1134" s="66" t="s">
        <v>143</v>
      </c>
      <c r="C1134" s="66" t="s">
        <v>144</v>
      </c>
      <c r="D1134" s="66" t="s">
        <v>145</v>
      </c>
      <c r="E1134" s="102" t="s">
        <v>146</v>
      </c>
      <c r="F1134" s="66" t="s">
        <v>147</v>
      </c>
      <c r="G1134" s="3"/>
    </row>
    <row r="1135" spans="1:9" ht="15.75" x14ac:dyDescent="0.25">
      <c r="A1135" s="3"/>
      <c r="B1135" s="67" t="s">
        <v>17</v>
      </c>
      <c r="C1135" s="67" t="s">
        <v>19</v>
      </c>
      <c r="D1135" s="67" t="s">
        <v>21</v>
      </c>
      <c r="E1135" s="103" t="s">
        <v>23</v>
      </c>
      <c r="F1135" s="67" t="s">
        <v>25</v>
      </c>
      <c r="G1135" s="3"/>
    </row>
    <row r="1136" spans="1:9" ht="15.75" x14ac:dyDescent="0.25">
      <c r="A1136" s="3"/>
      <c r="B1136" s="69" t="s">
        <v>1</v>
      </c>
      <c r="C1136" s="70" t="s">
        <v>148</v>
      </c>
      <c r="D1136" s="71">
        <f>D1138+D1139</f>
        <v>5800007.6299999999</v>
      </c>
      <c r="E1136" s="104">
        <f>E1138+E1139</f>
        <v>0</v>
      </c>
      <c r="F1136" s="71">
        <f>F1138+F1139</f>
        <v>-5800007.6299999999</v>
      </c>
      <c r="G1136" s="3"/>
    </row>
    <row r="1137" spans="1:7" ht="15.75" x14ac:dyDescent="0.25">
      <c r="A1137" s="3"/>
      <c r="B1137" s="74"/>
      <c r="C1137" s="70" t="s">
        <v>149</v>
      </c>
      <c r="D1137" s="70"/>
      <c r="E1137" s="105"/>
      <c r="F1137" s="70"/>
      <c r="G1137" s="3"/>
    </row>
    <row r="1138" spans="1:7" ht="15.75" x14ac:dyDescent="0.25">
      <c r="A1138" s="3"/>
      <c r="B1138" s="74"/>
      <c r="C1138" s="70" t="s">
        <v>150</v>
      </c>
      <c r="D1138" s="71">
        <v>5800007.6299999999</v>
      </c>
      <c r="E1138" s="104"/>
      <c r="F1138" s="71">
        <f>E1138-D1138</f>
        <v>-5800007.6299999999</v>
      </c>
      <c r="G1138" s="3"/>
    </row>
    <row r="1139" spans="1:7" ht="15.75" x14ac:dyDescent="0.25">
      <c r="A1139" s="3"/>
      <c r="B1139" s="75"/>
      <c r="C1139" s="70" t="s">
        <v>151</v>
      </c>
      <c r="D1139" s="71">
        <v>0</v>
      </c>
      <c r="E1139" s="104"/>
      <c r="F1139" s="71">
        <f>E1139-D1139</f>
        <v>0</v>
      </c>
      <c r="G1139" s="3"/>
    </row>
    <row r="1140" spans="1:7" ht="15.75" x14ac:dyDescent="0.25">
      <c r="A1140" s="3"/>
      <c r="B1140" s="70" t="s">
        <v>137</v>
      </c>
      <c r="C1140" s="70" t="s">
        <v>152</v>
      </c>
      <c r="D1140" s="71">
        <v>2757.51</v>
      </c>
      <c r="E1140" s="104"/>
      <c r="F1140" s="71">
        <f>E1140-D1140</f>
        <v>-2757.51</v>
      </c>
      <c r="G1140" s="3"/>
    </row>
    <row r="1141" spans="1:7" ht="15.75" x14ac:dyDescent="0.25">
      <c r="A1141" s="3"/>
      <c r="B1141" s="76"/>
      <c r="C1141" s="76" t="s">
        <v>153</v>
      </c>
      <c r="D1141" s="77">
        <f>D1136+D1140</f>
        <v>5802765.1399999997</v>
      </c>
      <c r="E1141" s="106">
        <f>E1136+E1140</f>
        <v>0</v>
      </c>
      <c r="F1141" s="77">
        <f>F1136+F1140</f>
        <v>-5802765.1399999997</v>
      </c>
      <c r="G1141" s="3"/>
    </row>
    <row r="1142" spans="1:7" ht="15.75" x14ac:dyDescent="0.25">
      <c r="A1142" s="3"/>
      <c r="B1142" s="4"/>
      <c r="C1142" s="4"/>
      <c r="D1142" s="3"/>
      <c r="E1142" s="3"/>
      <c r="F1142" s="3"/>
      <c r="G1142" s="3"/>
    </row>
    <row r="1143" spans="1:7" ht="15.75" x14ac:dyDescent="0.25">
      <c r="A1143" s="3"/>
      <c r="B1143" s="4"/>
      <c r="C1143" s="31" t="s">
        <v>154</v>
      </c>
      <c r="D1143" s="31"/>
      <c r="E1143" s="31"/>
      <c r="F1143" s="4"/>
      <c r="G1143" s="4"/>
    </row>
    <row r="1144" spans="1:7" ht="15.75" x14ac:dyDescent="0.25">
      <c r="A1144" s="3"/>
      <c r="B1144" s="4"/>
      <c r="C1144" s="94" t="s">
        <v>119</v>
      </c>
      <c r="D1144" s="3"/>
      <c r="E1144" s="3"/>
      <c r="F1144" s="45"/>
      <c r="G1144" s="56">
        <f>SUM(G1145:G1148)</f>
        <v>157732.76999999999</v>
      </c>
    </row>
    <row r="1145" spans="1:7" ht="15.75" x14ac:dyDescent="0.25">
      <c r="A1145" s="3"/>
      <c r="B1145" s="4"/>
      <c r="C1145" s="3" t="s">
        <v>523</v>
      </c>
      <c r="D1145" s="3"/>
      <c r="E1145" s="3"/>
      <c r="F1145" s="45"/>
      <c r="G1145" s="45">
        <v>98655.62</v>
      </c>
    </row>
    <row r="1146" spans="1:7" ht="15.75" x14ac:dyDescent="0.25">
      <c r="A1146" s="3"/>
      <c r="B1146" s="4"/>
      <c r="C1146" s="3" t="s">
        <v>561</v>
      </c>
      <c r="D1146" s="3"/>
      <c r="E1146" s="3"/>
      <c r="F1146" s="45"/>
      <c r="G1146" s="45">
        <v>36205.300000000003</v>
      </c>
    </row>
    <row r="1147" spans="1:7" ht="15.75" x14ac:dyDescent="0.25">
      <c r="A1147" s="3"/>
      <c r="B1147" s="4"/>
      <c r="C1147" s="3" t="s">
        <v>382</v>
      </c>
      <c r="D1147" s="3"/>
      <c r="E1147" s="3"/>
      <c r="F1147" s="45"/>
      <c r="G1147" s="45">
        <v>11814.15</v>
      </c>
    </row>
    <row r="1148" spans="1:7" ht="15.75" x14ac:dyDescent="0.25">
      <c r="A1148" s="3"/>
      <c r="B1148" s="4"/>
      <c r="C1148" s="3" t="s">
        <v>542</v>
      </c>
      <c r="D1148" s="3"/>
      <c r="E1148" s="3"/>
      <c r="F1148" s="45"/>
      <c r="G1148" s="45">
        <v>11057.7</v>
      </c>
    </row>
    <row r="1149" spans="1:7" ht="15.75" x14ac:dyDescent="0.25">
      <c r="A1149" s="3"/>
      <c r="B1149" s="4"/>
      <c r="C1149" s="94" t="s">
        <v>562</v>
      </c>
      <c r="D1149" s="3"/>
      <c r="E1149" s="3"/>
      <c r="F1149" s="45"/>
      <c r="G1149" s="56">
        <f>G1150</f>
        <v>173925.06</v>
      </c>
    </row>
    <row r="1150" spans="1:7" ht="15.75" x14ac:dyDescent="0.25">
      <c r="A1150" s="3"/>
      <c r="B1150" s="4"/>
      <c r="C1150" s="3" t="s">
        <v>563</v>
      </c>
      <c r="D1150" s="3"/>
      <c r="E1150" s="3"/>
      <c r="F1150" s="45"/>
      <c r="G1150" s="45">
        <v>173925.06</v>
      </c>
    </row>
    <row r="1151" spans="1:7" ht="15.75" x14ac:dyDescent="0.25">
      <c r="A1151" s="3"/>
      <c r="B1151" s="4"/>
      <c r="C1151" s="4"/>
      <c r="D1151" s="3"/>
      <c r="E1151" s="3"/>
      <c r="F1151" s="3"/>
      <c r="G1151" s="3"/>
    </row>
    <row r="1152" spans="1:7" ht="15.75" customHeight="1" x14ac:dyDescent="0.25">
      <c r="A1152" s="3"/>
      <c r="B1152" s="31" t="s">
        <v>158</v>
      </c>
      <c r="C1152" s="194" t="s">
        <v>564</v>
      </c>
      <c r="D1152" s="194"/>
      <c r="E1152" s="194"/>
      <c r="F1152" s="194"/>
      <c r="G1152" s="194"/>
    </row>
    <row r="1153" spans="1:7" ht="15" customHeight="1" x14ac:dyDescent="0.25">
      <c r="A1153" s="3"/>
      <c r="B1153" s="4"/>
      <c r="C1153" s="194"/>
      <c r="D1153" s="194"/>
      <c r="E1153" s="194"/>
      <c r="F1153" s="194"/>
      <c r="G1153" s="194"/>
    </row>
    <row r="1154" spans="1:7" ht="15.75" x14ac:dyDescent="0.25">
      <c r="A1154" s="3"/>
      <c r="B1154" s="4"/>
      <c r="C1154" s="4"/>
      <c r="D1154" s="3"/>
      <c r="E1154" s="3"/>
      <c r="F1154" s="3"/>
      <c r="G1154" s="3"/>
    </row>
    <row r="1155" spans="1:7" ht="31.5" x14ac:dyDescent="0.25">
      <c r="A1155" s="3"/>
      <c r="B1155" s="76" t="s">
        <v>143</v>
      </c>
      <c r="C1155" s="20" t="s">
        <v>144</v>
      </c>
      <c r="D1155" s="20" t="s">
        <v>160</v>
      </c>
      <c r="E1155" s="91" t="s">
        <v>161</v>
      </c>
      <c r="F1155" s="4"/>
      <c r="G1155" s="4"/>
    </row>
    <row r="1156" spans="1:7" ht="31.5" x14ac:dyDescent="0.25">
      <c r="A1156" s="3"/>
      <c r="B1156" s="70" t="s">
        <v>17</v>
      </c>
      <c r="C1156" s="81" t="s">
        <v>162</v>
      </c>
      <c r="D1156" s="82">
        <v>0</v>
      </c>
      <c r="E1156" s="108"/>
      <c r="F1156" s="4"/>
      <c r="G1156" s="4"/>
    </row>
    <row r="1157" spans="1:7" ht="15.75" x14ac:dyDescent="0.25">
      <c r="A1157" s="3"/>
      <c r="B1157" s="70" t="s">
        <v>19</v>
      </c>
      <c r="C1157" s="81" t="s">
        <v>163</v>
      </c>
      <c r="D1157" s="83">
        <v>5225.38</v>
      </c>
      <c r="E1157" s="109"/>
      <c r="F1157" s="4"/>
      <c r="G1157" s="4"/>
    </row>
    <row r="1158" spans="1:7" ht="15.75" x14ac:dyDescent="0.25">
      <c r="A1158" s="3"/>
      <c r="B1158" s="70" t="s">
        <v>21</v>
      </c>
      <c r="C1158" s="81" t="s">
        <v>164</v>
      </c>
      <c r="D1158" s="83">
        <v>0</v>
      </c>
      <c r="E1158" s="109"/>
      <c r="F1158" s="4"/>
      <c r="G1158" s="4"/>
    </row>
    <row r="1159" spans="1:7" ht="15.75" x14ac:dyDescent="0.25">
      <c r="A1159" s="3"/>
      <c r="B1159" s="70"/>
      <c r="C1159" s="84" t="s">
        <v>38</v>
      </c>
      <c r="D1159" s="85">
        <f>D1156+D1157+D1158</f>
        <v>5225.38</v>
      </c>
      <c r="E1159" s="110">
        <f>E1156+E1157+E1158</f>
        <v>0</v>
      </c>
      <c r="F1159" s="4"/>
      <c r="G1159" s="4"/>
    </row>
    <row r="1160" spans="1:7" ht="15.75" x14ac:dyDescent="0.25">
      <c r="A1160" s="3"/>
      <c r="B1160" s="86"/>
      <c r="C1160" s="87"/>
      <c r="D1160" s="88"/>
      <c r="E1160" s="88"/>
      <c r="F1160" s="4"/>
      <c r="G1160" s="4"/>
    </row>
    <row r="1161" spans="1:7" ht="15.75" customHeight="1" x14ac:dyDescent="0.25">
      <c r="A1161" s="3"/>
      <c r="B1161" s="86"/>
      <c r="C1161" s="218" t="s">
        <v>165</v>
      </c>
      <c r="D1161" s="218"/>
      <c r="E1161" s="123"/>
      <c r="F1161" s="3"/>
      <c r="G1161" s="56">
        <f>G1162</f>
        <v>5228.38</v>
      </c>
    </row>
    <row r="1162" spans="1:7" ht="18" customHeight="1" x14ac:dyDescent="0.25">
      <c r="A1162" s="3"/>
      <c r="B1162" s="86"/>
      <c r="C1162" s="219" t="s">
        <v>565</v>
      </c>
      <c r="D1162" s="219"/>
      <c r="E1162" s="219"/>
      <c r="F1162" s="219"/>
      <c r="G1162" s="45">
        <v>5228.38</v>
      </c>
    </row>
    <row r="1163" spans="1:7" ht="10.5" customHeight="1" x14ac:dyDescent="0.25">
      <c r="A1163" s="3"/>
      <c r="B1163" s="4"/>
      <c r="C1163" s="4"/>
      <c r="D1163" s="4"/>
      <c r="E1163" s="4"/>
      <c r="F1163" s="4"/>
      <c r="G1163" s="4"/>
    </row>
    <row r="1164" spans="1:7" ht="15.75" x14ac:dyDescent="0.25">
      <c r="A1164" s="3"/>
      <c r="B1164" s="31" t="s">
        <v>170</v>
      </c>
      <c r="C1164" s="31" t="s">
        <v>171</v>
      </c>
      <c r="D1164" s="94"/>
      <c r="E1164" s="94"/>
      <c r="F1164" s="94"/>
      <c r="G1164" s="3"/>
    </row>
    <row r="1165" spans="1:7" ht="15.75" x14ac:dyDescent="0.25">
      <c r="A1165" s="3"/>
      <c r="B1165" s="31"/>
      <c r="C1165" s="3" t="s">
        <v>566</v>
      </c>
      <c r="D1165" s="94"/>
      <c r="E1165" s="94"/>
      <c r="F1165" s="94"/>
      <c r="G1165" s="45">
        <v>4598</v>
      </c>
    </row>
    <row r="1166" spans="1:7" ht="15.75" x14ac:dyDescent="0.25">
      <c r="A1166" s="3"/>
      <c r="B1166" s="31"/>
      <c r="C1166" s="3" t="s">
        <v>567</v>
      </c>
      <c r="D1166" s="94"/>
      <c r="E1166" s="94"/>
      <c r="F1166" s="94"/>
      <c r="G1166" s="45">
        <v>7018</v>
      </c>
    </row>
    <row r="1167" spans="1:7" ht="15.75" x14ac:dyDescent="0.25">
      <c r="A1167" s="3"/>
      <c r="B1167" s="31"/>
      <c r="C1167" s="3" t="s">
        <v>568</v>
      </c>
      <c r="D1167" s="94"/>
      <c r="E1167" s="94"/>
      <c r="F1167" s="94"/>
      <c r="G1167" s="45">
        <v>7744</v>
      </c>
    </row>
    <row r="1168" spans="1:7" ht="15.75" x14ac:dyDescent="0.25">
      <c r="A1168" s="3"/>
      <c r="B1168" s="31"/>
      <c r="C1168" s="3" t="s">
        <v>569</v>
      </c>
      <c r="D1168" s="94"/>
      <c r="E1168" s="94"/>
      <c r="F1168" s="94"/>
      <c r="G1168" s="45">
        <v>2904</v>
      </c>
    </row>
    <row r="1169" spans="1:7" ht="31.5" customHeight="1" x14ac:dyDescent="0.25">
      <c r="A1169" s="3"/>
      <c r="B1169" s="31"/>
      <c r="C1169" s="200" t="s">
        <v>570</v>
      </c>
      <c r="D1169" s="200"/>
      <c r="E1169" s="200"/>
      <c r="F1169" s="200"/>
      <c r="G1169" s="3"/>
    </row>
    <row r="1170" spans="1:7" ht="15.75" x14ac:dyDescent="0.25">
      <c r="A1170" s="3"/>
      <c r="B1170" s="4"/>
      <c r="C1170" s="4"/>
      <c r="D1170" s="3"/>
      <c r="E1170" s="3"/>
      <c r="F1170" s="3"/>
      <c r="G1170" s="3"/>
    </row>
    <row r="1171" spans="1:7" ht="15.75" x14ac:dyDescent="0.25">
      <c r="A1171" s="3"/>
      <c r="B1171" s="4"/>
      <c r="C1171" s="7" t="s">
        <v>571</v>
      </c>
      <c r="D1171" s="8"/>
      <c r="E1171" s="3"/>
      <c r="F1171" s="3"/>
      <c r="G1171" s="3"/>
    </row>
    <row r="1172" spans="1:7" ht="15.75" x14ac:dyDescent="0.25">
      <c r="A1172" s="3"/>
      <c r="B1172" s="4"/>
      <c r="C1172" s="4"/>
      <c r="D1172" s="3"/>
      <c r="E1172" s="3"/>
      <c r="F1172" s="3"/>
      <c r="G1172" s="3"/>
    </row>
    <row r="1173" spans="1:7" ht="15.75" customHeight="1" x14ac:dyDescent="0.25">
      <c r="A1173" s="3"/>
      <c r="B1173" s="9" t="s">
        <v>1</v>
      </c>
      <c r="C1173" s="194" t="s">
        <v>2</v>
      </c>
      <c r="D1173" s="194"/>
      <c r="E1173" s="194"/>
      <c r="F1173" s="194"/>
      <c r="G1173" s="194"/>
    </row>
    <row r="1174" spans="1:7" ht="18.75" x14ac:dyDescent="0.25">
      <c r="A1174" s="3"/>
      <c r="B1174" s="4"/>
      <c r="C1174" s="12" t="s">
        <v>4</v>
      </c>
      <c r="D1174" s="13"/>
      <c r="E1174" s="3"/>
      <c r="F1174" s="3">
        <v>2719.03</v>
      </c>
      <c r="G1174" s="15" t="s">
        <v>5</v>
      </c>
    </row>
    <row r="1175" spans="1:7" ht="18.75" x14ac:dyDescent="0.25">
      <c r="A1175" s="3"/>
      <c r="B1175" s="4"/>
      <c r="C1175" s="12" t="s">
        <v>6</v>
      </c>
      <c r="D1175" s="3"/>
      <c r="E1175" s="3"/>
      <c r="F1175" s="3">
        <v>17735.060000000001</v>
      </c>
      <c r="G1175" s="15" t="s">
        <v>7</v>
      </c>
    </row>
    <row r="1176" spans="1:7" ht="18.75" x14ac:dyDescent="0.25">
      <c r="A1176" s="3"/>
      <c r="B1176" s="4"/>
      <c r="C1176" s="12" t="s">
        <v>8</v>
      </c>
      <c r="D1176" s="3"/>
      <c r="E1176" s="3"/>
      <c r="F1176" s="188">
        <v>26866</v>
      </c>
      <c r="G1176" s="15" t="s">
        <v>5</v>
      </c>
    </row>
    <row r="1177" spans="1:7" ht="30.75" customHeight="1" x14ac:dyDescent="0.25">
      <c r="A1177" s="3"/>
      <c r="B1177" s="4"/>
      <c r="C1177" s="195" t="s">
        <v>10</v>
      </c>
      <c r="D1177" s="195"/>
      <c r="E1177" s="195"/>
      <c r="F1177" s="195"/>
      <c r="G1177" s="195"/>
    </row>
    <row r="1178" spans="1:7" ht="15.75" x14ac:dyDescent="0.25">
      <c r="A1178" s="3"/>
      <c r="B1178" s="4"/>
      <c r="C1178" s="4"/>
      <c r="D1178" s="3"/>
      <c r="E1178" s="3"/>
      <c r="F1178" s="3"/>
      <c r="G1178" s="3"/>
    </row>
    <row r="1179" spans="1:7" ht="46.5" customHeight="1" x14ac:dyDescent="0.25">
      <c r="A1179" s="3"/>
      <c r="B1179" s="18" t="s">
        <v>11</v>
      </c>
      <c r="C1179" s="19" t="s">
        <v>12</v>
      </c>
      <c r="D1179" s="20" t="s">
        <v>13</v>
      </c>
      <c r="E1179" s="91" t="s">
        <v>14</v>
      </c>
      <c r="F1179" s="91" t="s">
        <v>15</v>
      </c>
      <c r="G1179" s="20" t="s">
        <v>16</v>
      </c>
    </row>
    <row r="1180" spans="1:7" ht="22.5" customHeight="1" x14ac:dyDescent="0.25">
      <c r="A1180" s="3"/>
      <c r="B1180" s="21" t="s">
        <v>17</v>
      </c>
      <c r="C1180" s="22" t="s">
        <v>18</v>
      </c>
      <c r="D1180" s="23">
        <v>706910</v>
      </c>
      <c r="E1180" s="92"/>
      <c r="F1180" s="92"/>
      <c r="G1180" s="23">
        <f t="shared" ref="G1180:G1189" si="10">E1180-F1180</f>
        <v>0</v>
      </c>
    </row>
    <row r="1181" spans="1:7" ht="21" customHeight="1" x14ac:dyDescent="0.25">
      <c r="A1181" s="3"/>
      <c r="B1181" s="21" t="s">
        <v>19</v>
      </c>
      <c r="C1181" s="22" t="s">
        <v>20</v>
      </c>
      <c r="D1181" s="23">
        <v>6703281.6900000004</v>
      </c>
      <c r="E1181" s="92"/>
      <c r="F1181" s="92"/>
      <c r="G1181" s="23">
        <f t="shared" si="10"/>
        <v>0</v>
      </c>
    </row>
    <row r="1182" spans="1:7" ht="31.5" x14ac:dyDescent="0.25">
      <c r="A1182" s="3"/>
      <c r="B1182" s="21" t="s">
        <v>21</v>
      </c>
      <c r="C1182" s="22" t="s">
        <v>22</v>
      </c>
      <c r="D1182" s="23">
        <v>1189435.92</v>
      </c>
      <c r="E1182" s="92"/>
      <c r="F1182" s="92"/>
      <c r="G1182" s="23">
        <f t="shared" si="10"/>
        <v>0</v>
      </c>
    </row>
    <row r="1183" spans="1:7" ht="31.5" x14ac:dyDescent="0.25">
      <c r="A1183" s="3"/>
      <c r="B1183" s="21" t="s">
        <v>23</v>
      </c>
      <c r="C1183" s="22" t="s">
        <v>24</v>
      </c>
      <c r="D1183" s="23">
        <v>269778.28000000003</v>
      </c>
      <c r="E1183" s="92"/>
      <c r="F1183" s="92"/>
      <c r="G1183" s="23">
        <f t="shared" si="10"/>
        <v>0</v>
      </c>
    </row>
    <row r="1184" spans="1:7" ht="47.25" x14ac:dyDescent="0.25">
      <c r="A1184" s="3"/>
      <c r="B1184" s="21" t="s">
        <v>25</v>
      </c>
      <c r="C1184" s="22" t="s">
        <v>26</v>
      </c>
      <c r="D1184" s="23">
        <v>5277.5</v>
      </c>
      <c r="E1184" s="92"/>
      <c r="F1184" s="92"/>
      <c r="G1184" s="23">
        <f t="shared" si="10"/>
        <v>0</v>
      </c>
    </row>
    <row r="1185" spans="1:11" ht="47.25" x14ac:dyDescent="0.25">
      <c r="A1185" s="3"/>
      <c r="B1185" s="21" t="s">
        <v>27</v>
      </c>
      <c r="C1185" s="22" t="s">
        <v>28</v>
      </c>
      <c r="D1185" s="23">
        <v>158813.69</v>
      </c>
      <c r="E1185" s="92"/>
      <c r="F1185" s="92"/>
      <c r="G1185" s="23">
        <f t="shared" si="10"/>
        <v>0</v>
      </c>
    </row>
    <row r="1186" spans="1:11" ht="31.5" x14ac:dyDescent="0.25">
      <c r="A1186" s="3"/>
      <c r="B1186" s="21" t="s">
        <v>29</v>
      </c>
      <c r="C1186" s="22" t="s">
        <v>30</v>
      </c>
      <c r="D1186" s="23">
        <v>65681.66</v>
      </c>
      <c r="E1186" s="92"/>
      <c r="F1186" s="92"/>
      <c r="G1186" s="23">
        <f t="shared" si="10"/>
        <v>0</v>
      </c>
    </row>
    <row r="1187" spans="1:11" ht="31.5" x14ac:dyDescent="0.25">
      <c r="A1187" s="3"/>
      <c r="B1187" s="21" t="s">
        <v>31</v>
      </c>
      <c r="C1187" s="22" t="s">
        <v>32</v>
      </c>
      <c r="D1187" s="23">
        <v>0</v>
      </c>
      <c r="E1187" s="92"/>
      <c r="F1187" s="92"/>
      <c r="G1187" s="23">
        <f t="shared" si="10"/>
        <v>0</v>
      </c>
    </row>
    <row r="1188" spans="1:11" ht="47.25" x14ac:dyDescent="0.25">
      <c r="A1188" s="3"/>
      <c r="B1188" s="21" t="s">
        <v>33</v>
      </c>
      <c r="C1188" s="22" t="s">
        <v>34</v>
      </c>
      <c r="D1188" s="23">
        <v>16299</v>
      </c>
      <c r="E1188" s="92"/>
      <c r="F1188" s="92"/>
      <c r="G1188" s="23">
        <f t="shared" si="10"/>
        <v>0</v>
      </c>
    </row>
    <row r="1189" spans="1:11" ht="21.75" customHeight="1" x14ac:dyDescent="0.25">
      <c r="A1189" s="3"/>
      <c r="B1189" s="21" t="s">
        <v>36</v>
      </c>
      <c r="C1189" s="22" t="s">
        <v>37</v>
      </c>
      <c r="D1189" s="23">
        <v>479471.69</v>
      </c>
      <c r="E1189" s="92"/>
      <c r="F1189" s="92"/>
      <c r="G1189" s="23">
        <f t="shared" si="10"/>
        <v>0</v>
      </c>
    </row>
    <row r="1190" spans="1:11" ht="15.75" x14ac:dyDescent="0.25">
      <c r="A1190" s="3"/>
      <c r="B1190" s="25"/>
      <c r="C1190" s="26" t="s">
        <v>38</v>
      </c>
      <c r="D1190" s="27">
        <f>SUM(D1180:D1189)</f>
        <v>9594949.4299999978</v>
      </c>
      <c r="E1190" s="93">
        <f>SUM(E1180:E1189)</f>
        <v>0</v>
      </c>
      <c r="F1190" s="93">
        <f>SUM(F1180:F1189)</f>
        <v>0</v>
      </c>
      <c r="G1190" s="27">
        <f>SUM(G1180:G1189)</f>
        <v>0</v>
      </c>
    </row>
    <row r="1191" spans="1:11" ht="15.75" x14ac:dyDescent="0.25">
      <c r="A1191" s="3"/>
      <c r="B1191" s="4"/>
      <c r="C1191" s="4"/>
      <c r="D1191" s="3"/>
      <c r="E1191" s="3"/>
      <c r="F1191" s="3"/>
      <c r="G1191" s="3"/>
    </row>
    <row r="1192" spans="1:11" ht="15.75" x14ac:dyDescent="0.25">
      <c r="A1192" s="3"/>
      <c r="B1192" s="4"/>
      <c r="C1192" s="98" t="s">
        <v>572</v>
      </c>
      <c r="D1192" s="94"/>
      <c r="E1192" s="94"/>
      <c r="F1192" s="94"/>
      <c r="G1192" s="56">
        <v>706910</v>
      </c>
      <c r="H1192" s="3"/>
      <c r="J1192" s="97"/>
      <c r="K1192" s="97"/>
    </row>
    <row r="1193" spans="1:11" ht="21.75" customHeight="1" x14ac:dyDescent="0.25">
      <c r="A1193" s="3"/>
      <c r="B1193" s="4"/>
      <c r="C1193" s="205" t="s">
        <v>573</v>
      </c>
      <c r="D1193" s="205"/>
      <c r="E1193" s="94"/>
      <c r="F1193" s="94"/>
      <c r="G1193" s="56"/>
      <c r="H1193" s="3"/>
      <c r="J1193" s="97"/>
      <c r="K1193" s="97"/>
    </row>
    <row r="1194" spans="1:11" ht="15.75" x14ac:dyDescent="0.25">
      <c r="A1194" s="3"/>
      <c r="B1194" s="4"/>
      <c r="C1194" s="3" t="s">
        <v>574</v>
      </c>
      <c r="D1194" s="172" t="s">
        <v>575</v>
      </c>
      <c r="E1194" s="220" t="s">
        <v>576</v>
      </c>
      <c r="F1194" s="220"/>
      <c r="G1194" s="45"/>
      <c r="H1194" s="3"/>
    </row>
    <row r="1195" spans="1:11" ht="15.75" x14ac:dyDescent="0.25">
      <c r="A1195" s="3"/>
      <c r="B1195" s="4"/>
      <c r="C1195" s="3" t="s">
        <v>577</v>
      </c>
      <c r="D1195" s="172" t="s">
        <v>578</v>
      </c>
      <c r="E1195" s="125" t="s">
        <v>576</v>
      </c>
      <c r="F1195" s="3"/>
      <c r="G1195" s="45"/>
      <c r="H1195" s="3"/>
    </row>
    <row r="1196" spans="1:11" ht="15.75" x14ac:dyDescent="0.25">
      <c r="A1196" s="3"/>
      <c r="B1196" s="4"/>
      <c r="C1196" s="3" t="s">
        <v>579</v>
      </c>
      <c r="D1196" s="172" t="s">
        <v>580</v>
      </c>
      <c r="E1196" s="3" t="s">
        <v>576</v>
      </c>
      <c r="F1196" s="3"/>
      <c r="G1196" s="45"/>
      <c r="H1196" s="3"/>
    </row>
    <row r="1197" spans="1:11" ht="15.75" x14ac:dyDescent="0.25">
      <c r="A1197" s="3"/>
      <c r="B1197" s="4"/>
      <c r="C1197" s="3" t="s">
        <v>581</v>
      </c>
      <c r="D1197" s="172" t="s">
        <v>582</v>
      </c>
      <c r="E1197" s="3" t="s">
        <v>583</v>
      </c>
      <c r="F1197" s="3"/>
      <c r="G1197" s="45"/>
      <c r="H1197" s="3"/>
    </row>
    <row r="1198" spans="1:11" ht="15.75" x14ac:dyDescent="0.25">
      <c r="A1198" s="3"/>
      <c r="B1198" s="4"/>
      <c r="C1198" s="3" t="s">
        <v>584</v>
      </c>
      <c r="D1198" s="172" t="s">
        <v>585</v>
      </c>
      <c r="E1198" s="3" t="s">
        <v>583</v>
      </c>
      <c r="F1198" s="3"/>
      <c r="G1198" s="45"/>
      <c r="H1198" s="3"/>
    </row>
    <row r="1199" spans="1:11" ht="21" customHeight="1" x14ac:dyDescent="0.25">
      <c r="A1199" s="3"/>
      <c r="B1199" s="4"/>
      <c r="C1199" s="94" t="s">
        <v>20</v>
      </c>
      <c r="D1199" s="94"/>
      <c r="E1199" s="94"/>
      <c r="F1199" s="94"/>
      <c r="G1199" s="56">
        <f>SUM(G1200:G1207)</f>
        <v>6703281.6900000004</v>
      </c>
      <c r="H1199" s="3"/>
    </row>
    <row r="1200" spans="1:11" ht="18" customHeight="1" x14ac:dyDescent="0.25">
      <c r="A1200" s="3"/>
      <c r="B1200" s="4"/>
      <c r="C1200" s="3" t="s">
        <v>586</v>
      </c>
      <c r="D1200" s="3"/>
      <c r="E1200" s="3"/>
      <c r="F1200" s="3"/>
      <c r="G1200" s="45">
        <v>2789399.34</v>
      </c>
      <c r="H1200" s="3"/>
    </row>
    <row r="1201" spans="1:8" ht="15.75" x14ac:dyDescent="0.25">
      <c r="A1201" s="3"/>
      <c r="B1201" s="4"/>
      <c r="C1201" s="3" t="s">
        <v>587</v>
      </c>
      <c r="D1201" s="3"/>
      <c r="E1201" s="3"/>
      <c r="F1201" s="3"/>
      <c r="G1201" s="45">
        <v>947432.33</v>
      </c>
      <c r="H1201" s="3"/>
    </row>
    <row r="1202" spans="1:8" ht="15.75" x14ac:dyDescent="0.25">
      <c r="A1202" s="3"/>
      <c r="B1202" s="4"/>
      <c r="C1202" s="3" t="s">
        <v>588</v>
      </c>
      <c r="D1202" s="3"/>
      <c r="E1202" s="3"/>
      <c r="F1202" s="3"/>
      <c r="G1202" s="45">
        <v>273810.55</v>
      </c>
      <c r="H1202" s="3"/>
    </row>
    <row r="1203" spans="1:8" ht="15.75" x14ac:dyDescent="0.25">
      <c r="A1203" s="3"/>
      <c r="B1203" s="4"/>
      <c r="C1203" s="3" t="s">
        <v>589</v>
      </c>
      <c r="D1203" s="3"/>
      <c r="E1203" s="3"/>
      <c r="F1203" s="3"/>
      <c r="G1203" s="45">
        <v>160359.57</v>
      </c>
      <c r="H1203" s="3"/>
    </row>
    <row r="1204" spans="1:8" ht="15.75" x14ac:dyDescent="0.25">
      <c r="A1204" s="3"/>
      <c r="B1204" s="4"/>
      <c r="C1204" s="3" t="s">
        <v>590</v>
      </c>
      <c r="D1204" s="3"/>
      <c r="E1204" s="3"/>
      <c r="F1204" s="3"/>
      <c r="G1204" s="45">
        <v>140170.51</v>
      </c>
      <c r="H1204" s="3"/>
    </row>
    <row r="1205" spans="1:8" ht="15.75" x14ac:dyDescent="0.25">
      <c r="A1205" s="3"/>
      <c r="B1205" s="4"/>
      <c r="C1205" s="3" t="s">
        <v>591</v>
      </c>
      <c r="D1205" s="3"/>
      <c r="E1205" s="3"/>
      <c r="F1205" s="3"/>
      <c r="G1205" s="45">
        <v>46573.120000000003</v>
      </c>
      <c r="H1205" s="3"/>
    </row>
    <row r="1206" spans="1:8" ht="15.75" x14ac:dyDescent="0.25">
      <c r="A1206" s="3"/>
      <c r="B1206" s="4"/>
      <c r="C1206" s="3" t="s">
        <v>592</v>
      </c>
      <c r="D1206" s="3"/>
      <c r="E1206" s="3"/>
      <c r="F1206" s="3"/>
      <c r="G1206" s="45">
        <v>31845.94</v>
      </c>
      <c r="H1206" s="3"/>
    </row>
    <row r="1207" spans="1:8" ht="15.75" x14ac:dyDescent="0.25">
      <c r="A1207" s="3"/>
      <c r="B1207" s="4"/>
      <c r="C1207" s="3" t="s">
        <v>593</v>
      </c>
      <c r="D1207" s="3"/>
      <c r="E1207" s="3"/>
      <c r="F1207" s="3"/>
      <c r="G1207" s="45">
        <v>2313690.33</v>
      </c>
      <c r="H1207" s="3"/>
    </row>
    <row r="1208" spans="1:8" ht="19.5" customHeight="1" x14ac:dyDescent="0.25">
      <c r="A1208" s="3"/>
      <c r="B1208" s="4"/>
      <c r="C1208" s="94" t="s">
        <v>22</v>
      </c>
      <c r="D1208" s="94"/>
      <c r="E1208" s="94"/>
      <c r="F1208" s="94"/>
      <c r="G1208" s="56">
        <f>SUM(G1209:G1212)</f>
        <v>1189435.92</v>
      </c>
      <c r="H1208" s="3"/>
    </row>
    <row r="1209" spans="1:8" ht="20.25" customHeight="1" x14ac:dyDescent="0.25">
      <c r="A1209" s="3"/>
      <c r="B1209" s="4"/>
      <c r="C1209" s="3" t="s">
        <v>594</v>
      </c>
      <c r="D1209" s="3"/>
      <c r="E1209" s="3"/>
      <c r="F1209" s="3"/>
      <c r="G1209" s="45">
        <v>808125.73</v>
      </c>
      <c r="H1209" s="3"/>
    </row>
    <row r="1210" spans="1:8" ht="15.75" x14ac:dyDescent="0.25">
      <c r="A1210" s="3"/>
      <c r="B1210" s="4"/>
      <c r="C1210" s="3" t="s">
        <v>595</v>
      </c>
      <c r="D1210" s="3"/>
      <c r="E1210" s="3"/>
      <c r="F1210" s="3"/>
      <c r="G1210" s="45">
        <v>59412.19</v>
      </c>
      <c r="H1210" s="3"/>
    </row>
    <row r="1211" spans="1:8" ht="15.75" x14ac:dyDescent="0.25">
      <c r="A1211" s="3"/>
      <c r="B1211" s="4"/>
      <c r="C1211" s="3" t="s">
        <v>596</v>
      </c>
      <c r="D1211" s="3"/>
      <c r="E1211" s="3"/>
      <c r="F1211" s="3"/>
      <c r="G1211" s="45">
        <v>197791</v>
      </c>
      <c r="H1211" s="3"/>
    </row>
    <row r="1212" spans="1:8" ht="15.75" x14ac:dyDescent="0.25">
      <c r="A1212" s="3"/>
      <c r="B1212" s="4"/>
      <c r="C1212" s="3" t="s">
        <v>597</v>
      </c>
      <c r="D1212" s="3"/>
      <c r="E1212" s="3"/>
      <c r="F1212" s="3"/>
      <c r="G1212" s="45">
        <v>124107</v>
      </c>
      <c r="H1212" s="3"/>
    </row>
    <row r="1213" spans="1:8" ht="21" customHeight="1" x14ac:dyDescent="0.25">
      <c r="A1213" s="3"/>
      <c r="B1213" s="4"/>
      <c r="C1213" s="94" t="s">
        <v>24</v>
      </c>
      <c r="D1213" s="94"/>
      <c r="E1213" s="94"/>
      <c r="F1213" s="94"/>
      <c r="G1213" s="56">
        <f>G1214</f>
        <v>269778.28000000003</v>
      </c>
      <c r="H1213" s="3"/>
    </row>
    <row r="1214" spans="1:8" ht="19.5" customHeight="1" x14ac:dyDescent="0.25">
      <c r="A1214" s="3"/>
      <c r="B1214" s="4"/>
      <c r="C1214" s="3" t="s">
        <v>598</v>
      </c>
      <c r="D1214" s="3"/>
      <c r="E1214" s="3"/>
      <c r="F1214" s="3"/>
      <c r="G1214" s="45">
        <v>269778.28000000003</v>
      </c>
      <c r="H1214" s="3"/>
    </row>
    <row r="1215" spans="1:8" ht="18.75" customHeight="1" x14ac:dyDescent="0.25">
      <c r="A1215" s="3"/>
      <c r="B1215" s="4"/>
      <c r="C1215" s="94" t="s">
        <v>26</v>
      </c>
      <c r="D1215" s="94"/>
      <c r="E1215" s="94"/>
      <c r="F1215" s="94"/>
      <c r="G1215" s="56">
        <f>G1216</f>
        <v>5277.5</v>
      </c>
      <c r="H1215" s="3"/>
    </row>
    <row r="1216" spans="1:8" ht="20.25" customHeight="1" x14ac:dyDescent="0.25">
      <c r="A1216" s="3"/>
      <c r="B1216" s="4"/>
      <c r="C1216" s="3" t="s">
        <v>599</v>
      </c>
      <c r="D1216" s="3"/>
      <c r="E1216" s="3"/>
      <c r="F1216" s="3"/>
      <c r="G1216" s="45">
        <v>5277.5</v>
      </c>
      <c r="H1216" s="3"/>
    </row>
    <row r="1217" spans="1:9" ht="20.25" customHeight="1" x14ac:dyDescent="0.25">
      <c r="A1217" s="3"/>
      <c r="B1217" s="4"/>
      <c r="C1217" s="94" t="s">
        <v>600</v>
      </c>
      <c r="D1217" s="94"/>
      <c r="E1217" s="94"/>
      <c r="F1217" s="94"/>
      <c r="G1217" s="56">
        <f>SUM(G1218:G1222)</f>
        <v>158813.69</v>
      </c>
      <c r="H1217" s="3"/>
    </row>
    <row r="1218" spans="1:9" ht="22.5" customHeight="1" x14ac:dyDescent="0.25">
      <c r="A1218" s="3"/>
      <c r="B1218" s="4"/>
      <c r="C1218" s="3" t="s">
        <v>601</v>
      </c>
      <c r="D1218" s="3"/>
      <c r="E1218" s="3"/>
      <c r="F1218" s="3"/>
      <c r="G1218" s="45">
        <v>72251.27</v>
      </c>
      <c r="H1218" s="3"/>
    </row>
    <row r="1219" spans="1:9" ht="15.75" x14ac:dyDescent="0.25">
      <c r="A1219" s="3"/>
      <c r="B1219" s="4"/>
      <c r="C1219" s="3" t="s">
        <v>290</v>
      </c>
      <c r="D1219" s="3"/>
      <c r="E1219" s="3"/>
      <c r="F1219" s="3"/>
      <c r="G1219" s="45">
        <v>15072.42</v>
      </c>
      <c r="H1219" s="3"/>
    </row>
    <row r="1220" spans="1:9" ht="15.75" x14ac:dyDescent="0.25">
      <c r="A1220" s="3"/>
      <c r="B1220" s="4"/>
      <c r="C1220" s="3" t="s">
        <v>602</v>
      </c>
      <c r="D1220" s="3"/>
      <c r="E1220" s="3"/>
      <c r="F1220" s="3"/>
      <c r="G1220" s="45">
        <v>32595</v>
      </c>
      <c r="H1220" s="3"/>
    </row>
    <row r="1221" spans="1:9" ht="15.75" x14ac:dyDescent="0.25">
      <c r="A1221" s="3"/>
      <c r="B1221" s="4"/>
      <c r="C1221" s="3" t="s">
        <v>603</v>
      </c>
      <c r="D1221" s="3"/>
      <c r="E1221" s="3"/>
      <c r="F1221" s="3"/>
      <c r="G1221" s="45">
        <v>28905</v>
      </c>
      <c r="H1221" s="3"/>
    </row>
    <row r="1222" spans="1:9" ht="15.75" x14ac:dyDescent="0.25">
      <c r="A1222" s="3"/>
      <c r="B1222" s="4"/>
      <c r="C1222" s="3" t="s">
        <v>604</v>
      </c>
      <c r="D1222" s="3"/>
      <c r="E1222" s="3"/>
      <c r="F1222" s="3"/>
      <c r="G1222" s="45">
        <v>9990</v>
      </c>
      <c r="H1222" s="3"/>
    </row>
    <row r="1223" spans="1:9" ht="20.25" customHeight="1" x14ac:dyDescent="0.25">
      <c r="A1223" s="3"/>
      <c r="B1223" s="4"/>
      <c r="C1223" s="94" t="s">
        <v>605</v>
      </c>
      <c r="D1223" s="94"/>
      <c r="E1223" s="94"/>
      <c r="F1223" s="94"/>
      <c r="G1223" s="56">
        <f>G1224</f>
        <v>65681.66</v>
      </c>
      <c r="H1223" s="3"/>
    </row>
    <row r="1224" spans="1:9" ht="18" customHeight="1" x14ac:dyDescent="0.25">
      <c r="A1224" s="3"/>
      <c r="B1224" s="4"/>
      <c r="C1224" s="3" t="s">
        <v>606</v>
      </c>
      <c r="D1224" s="3"/>
      <c r="E1224" s="3"/>
      <c r="F1224" s="3"/>
      <c r="G1224" s="45">
        <v>65681.66</v>
      </c>
      <c r="H1224" s="3"/>
    </row>
    <row r="1225" spans="1:9" ht="21" customHeight="1" x14ac:dyDescent="0.25">
      <c r="A1225" s="3"/>
      <c r="B1225" s="4"/>
      <c r="C1225" s="94" t="s">
        <v>607</v>
      </c>
      <c r="D1225" s="94"/>
      <c r="E1225" s="94"/>
      <c r="F1225" s="94"/>
      <c r="G1225" s="56">
        <f>G1226+G1227</f>
        <v>16299</v>
      </c>
      <c r="H1225" s="3"/>
    </row>
    <row r="1226" spans="1:9" ht="15.75" customHeight="1" x14ac:dyDescent="0.25">
      <c r="A1226" s="3"/>
      <c r="B1226" s="4"/>
      <c r="C1226" s="3" t="s">
        <v>608</v>
      </c>
      <c r="D1226" s="3"/>
      <c r="E1226" s="3"/>
      <c r="F1226" s="3"/>
      <c r="G1226" s="45">
        <v>4000</v>
      </c>
      <c r="H1226" s="3"/>
    </row>
    <row r="1227" spans="1:9" ht="16.5" customHeight="1" x14ac:dyDescent="0.25">
      <c r="A1227" s="3"/>
      <c r="B1227" s="4"/>
      <c r="C1227" s="3" t="s">
        <v>193</v>
      </c>
      <c r="D1227" s="3"/>
      <c r="E1227" s="3"/>
      <c r="F1227" s="3"/>
      <c r="G1227" s="45">
        <v>12299</v>
      </c>
      <c r="H1227" s="3"/>
    </row>
    <row r="1228" spans="1:9" ht="21.75" customHeight="1" x14ac:dyDescent="0.25">
      <c r="A1228" s="3"/>
      <c r="B1228" s="4"/>
      <c r="C1228" s="94" t="s">
        <v>37</v>
      </c>
      <c r="D1228" s="94"/>
      <c r="E1228" s="94"/>
      <c r="F1228" s="94"/>
      <c r="G1228" s="56">
        <v>479471.69</v>
      </c>
      <c r="H1228" s="3"/>
    </row>
    <row r="1229" spans="1:9" ht="60.75" customHeight="1" x14ac:dyDescent="0.25">
      <c r="A1229" s="3"/>
      <c r="B1229" s="4"/>
      <c r="C1229" s="200" t="s">
        <v>609</v>
      </c>
      <c r="D1229" s="200"/>
      <c r="E1229" s="200"/>
      <c r="F1229" s="200"/>
      <c r="G1229" s="45"/>
      <c r="H1229" s="3"/>
    </row>
    <row r="1230" spans="1:9" ht="16.5" customHeight="1" x14ac:dyDescent="0.25">
      <c r="A1230" s="3"/>
      <c r="B1230" s="4"/>
      <c r="C1230" s="94" t="s">
        <v>118</v>
      </c>
      <c r="D1230" s="3"/>
      <c r="E1230" s="3"/>
      <c r="F1230" s="3"/>
      <c r="G1230" s="56"/>
      <c r="H1230" s="3"/>
    </row>
    <row r="1231" spans="1:9" ht="15" customHeight="1" x14ac:dyDescent="0.25">
      <c r="A1231" s="3"/>
      <c r="B1231" s="4"/>
      <c r="C1231" s="94" t="s">
        <v>119</v>
      </c>
      <c r="D1231" s="3"/>
      <c r="E1231" s="3"/>
      <c r="F1231" s="3"/>
      <c r="G1231" s="56">
        <f>G1232</f>
        <v>75054.210000000006</v>
      </c>
      <c r="H1231" s="3"/>
      <c r="I1231" s="171"/>
    </row>
    <row r="1232" spans="1:9" ht="60.75" customHeight="1" x14ac:dyDescent="0.25">
      <c r="A1232" s="3"/>
      <c r="B1232" s="4"/>
      <c r="C1232" s="221" t="s">
        <v>610</v>
      </c>
      <c r="D1232" s="221"/>
      <c r="E1232" s="221"/>
      <c r="F1232" s="221"/>
      <c r="G1232" s="222">
        <v>75054.210000000006</v>
      </c>
      <c r="H1232" s="3"/>
    </row>
    <row r="1233" spans="1:8" ht="15" customHeight="1" x14ac:dyDescent="0.25">
      <c r="A1233" s="3"/>
      <c r="B1233" s="4"/>
      <c r="C1233" s="203" t="s">
        <v>611</v>
      </c>
      <c r="D1233" s="203"/>
      <c r="E1233" s="203"/>
      <c r="F1233" s="203"/>
      <c r="G1233" s="222"/>
      <c r="H1233" s="3"/>
    </row>
    <row r="1234" spans="1:8" ht="15.75" customHeight="1" x14ac:dyDescent="0.25">
      <c r="A1234" s="3"/>
      <c r="B1234" s="4"/>
      <c r="C1234" s="213" t="s">
        <v>134</v>
      </c>
      <c r="D1234" s="213"/>
      <c r="E1234" s="213"/>
      <c r="F1234" s="213"/>
      <c r="G1234" s="56">
        <f>G1235</f>
        <v>6004.31</v>
      </c>
      <c r="H1234" s="3"/>
    </row>
    <row r="1235" spans="1:8" ht="15.75" customHeight="1" x14ac:dyDescent="0.25">
      <c r="A1235" s="3"/>
      <c r="B1235" s="4"/>
      <c r="C1235" s="221" t="s">
        <v>612</v>
      </c>
      <c r="D1235" s="221"/>
      <c r="E1235" s="221"/>
      <c r="F1235" s="221"/>
      <c r="G1235" s="45">
        <v>6004.31</v>
      </c>
      <c r="H1235" s="3"/>
    </row>
    <row r="1236" spans="1:8" ht="15.75" x14ac:dyDescent="0.25">
      <c r="A1236" s="3"/>
      <c r="B1236" s="4"/>
      <c r="C1236" s="4"/>
      <c r="D1236" s="3"/>
      <c r="E1236" s="3"/>
      <c r="F1236" s="3"/>
      <c r="G1236" s="3"/>
      <c r="H1236" s="3"/>
    </row>
    <row r="1237" spans="1:8" ht="31.5" customHeight="1" x14ac:dyDescent="0.25">
      <c r="A1237" s="3"/>
      <c r="B1237" s="64" t="s">
        <v>137</v>
      </c>
      <c r="C1237" s="204" t="s">
        <v>138</v>
      </c>
      <c r="D1237" s="204"/>
      <c r="E1237" s="204"/>
      <c r="F1237" s="204"/>
      <c r="G1237" s="204"/>
    </row>
    <row r="1238" spans="1:8" ht="15.75" x14ac:dyDescent="0.25">
      <c r="A1238" s="3"/>
      <c r="B1238" s="64"/>
      <c r="C1238" s="59" t="s">
        <v>139</v>
      </c>
      <c r="D1238" s="101"/>
      <c r="E1238" s="101"/>
      <c r="F1238" s="101"/>
      <c r="G1238" s="101"/>
    </row>
    <row r="1239" spans="1:8" ht="15.75" x14ac:dyDescent="0.25">
      <c r="A1239" s="3"/>
      <c r="B1239" s="64"/>
      <c r="C1239" s="149"/>
      <c r="D1239" s="101"/>
      <c r="E1239" s="101"/>
      <c r="F1239" s="101"/>
      <c r="G1239" s="101"/>
    </row>
    <row r="1240" spans="1:8" ht="32.25" customHeight="1" x14ac:dyDescent="0.25">
      <c r="A1240" s="3"/>
      <c r="B1240" s="9" t="s">
        <v>140</v>
      </c>
      <c r="C1240" s="204" t="s">
        <v>141</v>
      </c>
      <c r="D1240" s="204"/>
      <c r="E1240" s="204"/>
      <c r="F1240" s="204"/>
      <c r="G1240" s="204"/>
    </row>
    <row r="1241" spans="1:8" ht="15.75" x14ac:dyDescent="0.25">
      <c r="A1241" s="3"/>
      <c r="B1241" s="4"/>
      <c r="C1241" s="4"/>
      <c r="D1241" s="3"/>
      <c r="E1241" s="3"/>
      <c r="F1241" s="3"/>
      <c r="G1241" s="3"/>
    </row>
    <row r="1242" spans="1:8" ht="54" customHeight="1" x14ac:dyDescent="0.25">
      <c r="A1242" s="3"/>
      <c r="B1242" s="66" t="s">
        <v>143</v>
      </c>
      <c r="C1242" s="66" t="s">
        <v>144</v>
      </c>
      <c r="D1242" s="66" t="s">
        <v>145</v>
      </c>
      <c r="E1242" s="102" t="s">
        <v>146</v>
      </c>
      <c r="F1242" s="66" t="s">
        <v>147</v>
      </c>
      <c r="G1242" s="3"/>
    </row>
    <row r="1243" spans="1:8" s="2" customFormat="1" ht="15.75" x14ac:dyDescent="0.25">
      <c r="A1243" s="4"/>
      <c r="B1243" s="67" t="s">
        <v>17</v>
      </c>
      <c r="C1243" s="67" t="s">
        <v>19</v>
      </c>
      <c r="D1243" s="67" t="s">
        <v>21</v>
      </c>
      <c r="E1243" s="103" t="s">
        <v>23</v>
      </c>
      <c r="F1243" s="67" t="s">
        <v>25</v>
      </c>
      <c r="G1243" s="4"/>
    </row>
    <row r="1244" spans="1:8" ht="15.75" x14ac:dyDescent="0.25">
      <c r="A1244" s="3"/>
      <c r="B1244" s="69" t="s">
        <v>1</v>
      </c>
      <c r="C1244" s="70" t="s">
        <v>148</v>
      </c>
      <c r="D1244" s="71">
        <f>D1246+D1247</f>
        <v>6362057.3200000003</v>
      </c>
      <c r="E1244" s="104">
        <f>E1246+E1247</f>
        <v>0</v>
      </c>
      <c r="F1244" s="71">
        <f>F1246+F1247</f>
        <v>-6362057.3200000003</v>
      </c>
      <c r="G1244" s="3"/>
    </row>
    <row r="1245" spans="1:8" ht="15.75" x14ac:dyDescent="0.25">
      <c r="A1245" s="3"/>
      <c r="B1245" s="74"/>
      <c r="C1245" s="70" t="s">
        <v>149</v>
      </c>
      <c r="D1245" s="70"/>
      <c r="E1245" s="105"/>
      <c r="F1245" s="70"/>
      <c r="G1245" s="3"/>
    </row>
    <row r="1246" spans="1:8" ht="15.75" x14ac:dyDescent="0.25">
      <c r="A1246" s="3"/>
      <c r="B1246" s="74"/>
      <c r="C1246" s="70" t="s">
        <v>150</v>
      </c>
      <c r="D1246" s="71">
        <v>6362057.3200000003</v>
      </c>
      <c r="E1246" s="104"/>
      <c r="F1246" s="71">
        <f>E1246-D1246</f>
        <v>-6362057.3200000003</v>
      </c>
      <c r="G1246" s="3"/>
    </row>
    <row r="1247" spans="1:8" ht="15.75" x14ac:dyDescent="0.25">
      <c r="A1247" s="3"/>
      <c r="B1247" s="75"/>
      <c r="C1247" s="70" t="s">
        <v>151</v>
      </c>
      <c r="D1247" s="71">
        <v>0</v>
      </c>
      <c r="E1247" s="104"/>
      <c r="F1247" s="71">
        <f>E1247-D1247</f>
        <v>0</v>
      </c>
      <c r="G1247" s="3"/>
    </row>
    <row r="1248" spans="1:8" ht="15.75" x14ac:dyDescent="0.25">
      <c r="A1248" s="3"/>
      <c r="B1248" s="70" t="s">
        <v>137</v>
      </c>
      <c r="C1248" s="70" t="s">
        <v>152</v>
      </c>
      <c r="D1248" s="71">
        <v>0</v>
      </c>
      <c r="E1248" s="104"/>
      <c r="F1248" s="71">
        <f>E1248-D1248</f>
        <v>0</v>
      </c>
      <c r="G1248" s="3"/>
    </row>
    <row r="1249" spans="1:7" ht="15.75" x14ac:dyDescent="0.25">
      <c r="A1249" s="3"/>
      <c r="B1249" s="76"/>
      <c r="C1249" s="76" t="s">
        <v>153</v>
      </c>
      <c r="D1249" s="77">
        <f>D1244+D1248</f>
        <v>6362057.3200000003</v>
      </c>
      <c r="E1249" s="106">
        <f>E1244+E1248</f>
        <v>0</v>
      </c>
      <c r="F1249" s="77">
        <f>F1244+F1248</f>
        <v>-6362057.3200000003</v>
      </c>
      <c r="G1249" s="3"/>
    </row>
    <row r="1250" spans="1:7" ht="15.75" x14ac:dyDescent="0.25">
      <c r="A1250" s="3"/>
      <c r="B1250" s="121"/>
      <c r="C1250" s="121"/>
      <c r="D1250" s="107"/>
      <c r="E1250" s="107"/>
      <c r="F1250" s="107"/>
      <c r="G1250" s="3"/>
    </row>
    <row r="1251" spans="1:7" ht="15.75" x14ac:dyDescent="0.25">
      <c r="A1251" s="3"/>
      <c r="B1251" s="121"/>
      <c r="C1251" s="31" t="s">
        <v>154</v>
      </c>
      <c r="D1251" s="122"/>
      <c r="E1251" s="122"/>
      <c r="F1251" s="122"/>
      <c r="G1251" s="4"/>
    </row>
    <row r="1252" spans="1:7" ht="15.75" x14ac:dyDescent="0.25">
      <c r="A1252" s="3"/>
      <c r="B1252" s="121"/>
      <c r="C1252" s="94" t="s">
        <v>119</v>
      </c>
      <c r="D1252" s="107"/>
      <c r="E1252" s="107"/>
      <c r="F1252" s="107"/>
      <c r="G1252" s="56">
        <f>G1254+G1255</f>
        <v>61500</v>
      </c>
    </row>
    <row r="1253" spans="1:7" ht="15.75" x14ac:dyDescent="0.25">
      <c r="A1253" s="3"/>
      <c r="B1253" s="121"/>
      <c r="C1253" s="94" t="s">
        <v>613</v>
      </c>
      <c r="D1253" s="107"/>
      <c r="E1253" s="107"/>
      <c r="F1253" s="107"/>
      <c r="G1253" s="56"/>
    </row>
    <row r="1254" spans="1:7" ht="15.75" x14ac:dyDescent="0.25">
      <c r="A1254" s="3"/>
      <c r="B1254" s="121"/>
      <c r="C1254" s="3" t="s">
        <v>614</v>
      </c>
      <c r="D1254" s="107"/>
      <c r="E1254" s="107"/>
      <c r="F1254" s="107"/>
      <c r="G1254" s="45">
        <v>32595</v>
      </c>
    </row>
    <row r="1255" spans="1:7" ht="15.75" x14ac:dyDescent="0.25">
      <c r="A1255" s="3"/>
      <c r="B1255" s="121"/>
      <c r="C1255" s="3" t="s">
        <v>615</v>
      </c>
      <c r="D1255" s="107"/>
      <c r="E1255" s="107"/>
      <c r="F1255" s="107"/>
      <c r="G1255" s="45">
        <v>28905</v>
      </c>
    </row>
    <row r="1256" spans="1:7" ht="18" customHeight="1" x14ac:dyDescent="0.25">
      <c r="A1256" s="3"/>
      <c r="B1256" s="4"/>
      <c r="C1256" s="137" t="s">
        <v>134</v>
      </c>
      <c r="D1256" s="136"/>
      <c r="E1256" s="136"/>
      <c r="F1256" s="136"/>
      <c r="G1256" s="56">
        <f>G1257</f>
        <v>213161.8</v>
      </c>
    </row>
    <row r="1257" spans="1:7" ht="17.25" customHeight="1" x14ac:dyDescent="0.25">
      <c r="A1257" s="3"/>
      <c r="B1257" s="4"/>
      <c r="C1257" s="136" t="s">
        <v>616</v>
      </c>
      <c r="D1257" s="136"/>
      <c r="E1257" s="136"/>
      <c r="F1257" s="136"/>
      <c r="G1257" s="45">
        <v>213161.8</v>
      </c>
    </row>
    <row r="1258" spans="1:7" ht="25.5" customHeight="1" x14ac:dyDescent="0.25">
      <c r="A1258" s="3"/>
      <c r="B1258" s="31" t="s">
        <v>158</v>
      </c>
      <c r="C1258" s="211" t="s">
        <v>617</v>
      </c>
      <c r="D1258" s="211"/>
      <c r="E1258" s="211"/>
      <c r="F1258" s="211"/>
      <c r="G1258" s="211"/>
    </row>
    <row r="1259" spans="1:7" ht="15" customHeight="1" x14ac:dyDescent="0.25">
      <c r="A1259" s="3"/>
      <c r="B1259" s="4"/>
      <c r="C1259" s="211"/>
      <c r="D1259" s="211"/>
      <c r="E1259" s="211"/>
      <c r="F1259" s="211"/>
      <c r="G1259" s="211"/>
    </row>
    <row r="1260" spans="1:7" ht="15.75" x14ac:dyDescent="0.25">
      <c r="A1260" s="3"/>
      <c r="B1260" s="4"/>
      <c r="C1260" s="4" t="s">
        <v>142</v>
      </c>
      <c r="D1260" s="3"/>
      <c r="E1260" s="3"/>
      <c r="F1260" s="3"/>
      <c r="G1260" s="3"/>
    </row>
    <row r="1261" spans="1:7" ht="31.5" x14ac:dyDescent="0.25">
      <c r="A1261" s="3"/>
      <c r="B1261" s="76" t="s">
        <v>143</v>
      </c>
      <c r="C1261" s="20" t="s">
        <v>144</v>
      </c>
      <c r="D1261" s="20" t="s">
        <v>160</v>
      </c>
      <c r="E1261" s="91" t="s">
        <v>161</v>
      </c>
      <c r="F1261" s="3"/>
      <c r="G1261" s="3"/>
    </row>
    <row r="1262" spans="1:7" ht="31.5" x14ac:dyDescent="0.25">
      <c r="A1262" s="3"/>
      <c r="B1262" s="70" t="s">
        <v>17</v>
      </c>
      <c r="C1262" s="81" t="s">
        <v>162</v>
      </c>
      <c r="D1262" s="82">
        <v>0</v>
      </c>
      <c r="E1262" s="108"/>
      <c r="F1262" s="3"/>
      <c r="G1262" s="3"/>
    </row>
    <row r="1263" spans="1:7" ht="15.75" x14ac:dyDescent="0.25">
      <c r="A1263" s="3"/>
      <c r="B1263" s="70" t="s">
        <v>19</v>
      </c>
      <c r="C1263" s="81" t="s">
        <v>163</v>
      </c>
      <c r="D1263" s="83">
        <v>7860</v>
      </c>
      <c r="E1263" s="109"/>
      <c r="F1263" s="3"/>
      <c r="G1263" s="3"/>
    </row>
    <row r="1264" spans="1:7" ht="15.75" x14ac:dyDescent="0.25">
      <c r="A1264" s="3"/>
      <c r="B1264" s="70" t="s">
        <v>21</v>
      </c>
      <c r="C1264" s="81" t="s">
        <v>164</v>
      </c>
      <c r="D1264" s="83">
        <v>0</v>
      </c>
      <c r="E1264" s="109"/>
      <c r="F1264" s="3"/>
      <c r="G1264" s="3"/>
    </row>
    <row r="1265" spans="1:7" ht="15.75" x14ac:dyDescent="0.25">
      <c r="A1265" s="3"/>
      <c r="B1265" s="70"/>
      <c r="C1265" s="84" t="s">
        <v>38</v>
      </c>
      <c r="D1265" s="85">
        <f>D1262+D1263+D1264</f>
        <v>7860</v>
      </c>
      <c r="E1265" s="110">
        <f>E1262+E1263+E1264</f>
        <v>0</v>
      </c>
      <c r="F1265" s="3"/>
      <c r="G1265" s="3"/>
    </row>
    <row r="1266" spans="1:7" ht="15.75" x14ac:dyDescent="0.25">
      <c r="A1266" s="3"/>
      <c r="B1266" s="86"/>
      <c r="C1266" s="87"/>
      <c r="D1266" s="123"/>
      <c r="E1266" s="123"/>
      <c r="F1266" s="3"/>
      <c r="G1266" s="3"/>
    </row>
    <row r="1267" spans="1:7" ht="15.75" x14ac:dyDescent="0.25">
      <c r="A1267" s="3"/>
      <c r="B1267" s="86"/>
      <c r="C1267" s="144" t="s">
        <v>165</v>
      </c>
      <c r="D1267" s="123"/>
      <c r="E1267" s="123"/>
      <c r="F1267" s="3"/>
      <c r="G1267" s="56">
        <f>G1268</f>
        <v>7860</v>
      </c>
    </row>
    <row r="1268" spans="1:7" ht="23.25" customHeight="1" x14ac:dyDescent="0.25">
      <c r="A1268" s="3"/>
      <c r="B1268" s="86"/>
      <c r="C1268" s="219" t="s">
        <v>618</v>
      </c>
      <c r="D1268" s="219"/>
      <c r="E1268" s="219"/>
      <c r="F1268" s="219"/>
      <c r="G1268" s="45">
        <v>7860</v>
      </c>
    </row>
    <row r="1269" spans="1:7" ht="10.5" customHeight="1" x14ac:dyDescent="0.25">
      <c r="A1269" s="3"/>
      <c r="B1269" s="4"/>
      <c r="C1269" s="4"/>
      <c r="D1269" s="3"/>
      <c r="E1269" s="3"/>
      <c r="F1269" s="3"/>
      <c r="G1269" s="3"/>
    </row>
    <row r="1270" spans="1:7" ht="15.75" x14ac:dyDescent="0.25">
      <c r="A1270" s="3"/>
      <c r="B1270" s="31" t="s">
        <v>170</v>
      </c>
      <c r="C1270" s="31" t="s">
        <v>171</v>
      </c>
      <c r="D1270" s="94"/>
      <c r="E1270" s="94"/>
      <c r="F1270" s="94"/>
      <c r="G1270" s="3"/>
    </row>
    <row r="1271" spans="1:7" ht="13.5" customHeight="1" x14ac:dyDescent="0.25">
      <c r="A1271" s="3"/>
      <c r="B1271" s="4"/>
      <c r="C1271" s="4" t="s">
        <v>139</v>
      </c>
      <c r="D1271" s="3"/>
      <c r="E1271" s="3"/>
      <c r="F1271" s="3"/>
      <c r="G1271" s="3"/>
    </row>
    <row r="1272" spans="1:7" ht="15.75" x14ac:dyDescent="0.25">
      <c r="A1272" s="3"/>
      <c r="B1272" s="4"/>
      <c r="C1272" s="4"/>
      <c r="D1272" s="3"/>
      <c r="E1272" s="3"/>
      <c r="F1272" s="3"/>
      <c r="G1272" s="3"/>
    </row>
    <row r="1273" spans="1:7" ht="15.75" x14ac:dyDescent="0.25">
      <c r="A1273" s="3"/>
      <c r="B1273" s="35" t="s">
        <v>140</v>
      </c>
      <c r="C1273" s="35" t="s">
        <v>619</v>
      </c>
      <c r="D1273" s="141"/>
      <c r="E1273" s="3"/>
      <c r="F1273" s="3"/>
      <c r="G1273" s="3"/>
    </row>
    <row r="1274" spans="1:7" ht="11.25" customHeight="1" x14ac:dyDescent="0.25">
      <c r="A1274" s="3"/>
      <c r="B1274" s="4"/>
      <c r="C1274" s="4"/>
      <c r="D1274" s="3"/>
      <c r="E1274" s="3"/>
      <c r="F1274" s="3"/>
      <c r="G1274" s="3"/>
    </row>
    <row r="1275" spans="1:7" ht="15.75" x14ac:dyDescent="0.25">
      <c r="A1275" s="3"/>
      <c r="B1275" s="4"/>
      <c r="C1275" s="4"/>
      <c r="D1275" s="3"/>
      <c r="E1275" s="3"/>
      <c r="F1275" s="3"/>
      <c r="G1275" s="3"/>
    </row>
    <row r="1276" spans="1:7" ht="15.75" x14ac:dyDescent="0.25">
      <c r="A1276" s="3"/>
      <c r="B1276" s="4"/>
      <c r="C1276" s="7" t="s">
        <v>620</v>
      </c>
      <c r="D1276" s="8"/>
      <c r="E1276" s="8"/>
      <c r="F1276" s="8"/>
      <c r="G1276" s="3"/>
    </row>
    <row r="1277" spans="1:7" ht="15.75" x14ac:dyDescent="0.25">
      <c r="A1277" s="3"/>
      <c r="B1277" s="4"/>
      <c r="C1277" s="4"/>
      <c r="D1277" s="3"/>
      <c r="E1277" s="3"/>
      <c r="F1277" s="3"/>
      <c r="G1277" s="3"/>
    </row>
    <row r="1278" spans="1:7" ht="15.75" customHeight="1" x14ac:dyDescent="0.25">
      <c r="A1278" s="3"/>
      <c r="B1278" s="9" t="s">
        <v>1</v>
      </c>
      <c r="C1278" s="194" t="s">
        <v>2</v>
      </c>
      <c r="D1278" s="194"/>
      <c r="E1278" s="194"/>
      <c r="F1278" s="194"/>
      <c r="G1278" s="194"/>
    </row>
    <row r="1279" spans="1:7" ht="18.75" x14ac:dyDescent="0.25">
      <c r="A1279" s="3"/>
      <c r="B1279" s="4"/>
      <c r="C1279" s="12" t="s">
        <v>4</v>
      </c>
      <c r="D1279" s="13"/>
      <c r="E1279" s="3"/>
      <c r="F1279" s="189">
        <v>6719.3</v>
      </c>
      <c r="G1279" s="15" t="s">
        <v>5</v>
      </c>
    </row>
    <row r="1280" spans="1:7" ht="18.75" x14ac:dyDescent="0.25">
      <c r="A1280" s="3"/>
      <c r="B1280" s="4"/>
      <c r="C1280" s="12" t="s">
        <v>6</v>
      </c>
      <c r="D1280" s="3"/>
      <c r="E1280" s="3"/>
      <c r="F1280" s="189">
        <v>35972</v>
      </c>
      <c r="G1280" s="15" t="s">
        <v>7</v>
      </c>
    </row>
    <row r="1281" spans="1:9" ht="18.75" x14ac:dyDescent="0.25">
      <c r="A1281" s="3"/>
      <c r="B1281" s="4"/>
      <c r="C1281" s="12" t="s">
        <v>8</v>
      </c>
      <c r="D1281" s="3"/>
      <c r="E1281" s="3"/>
      <c r="F1281" s="189">
        <v>12150</v>
      </c>
      <c r="G1281" s="15" t="s">
        <v>5</v>
      </c>
    </row>
    <row r="1282" spans="1:9" ht="32.25" customHeight="1" x14ac:dyDescent="0.25">
      <c r="A1282" s="3"/>
      <c r="B1282" s="4"/>
      <c r="C1282" s="195" t="s">
        <v>10</v>
      </c>
      <c r="D1282" s="195"/>
      <c r="E1282" s="195"/>
      <c r="F1282" s="195"/>
      <c r="G1282" s="195"/>
    </row>
    <row r="1283" spans="1:9" ht="15.75" x14ac:dyDescent="0.25">
      <c r="A1283" s="3"/>
      <c r="B1283" s="4"/>
      <c r="C1283" s="4"/>
      <c r="D1283" s="3"/>
      <c r="E1283" s="3"/>
      <c r="F1283" s="3"/>
      <c r="G1283" s="3"/>
    </row>
    <row r="1284" spans="1:9" ht="46.5" customHeight="1" x14ac:dyDescent="0.25">
      <c r="A1284" s="3"/>
      <c r="B1284" s="18" t="s">
        <v>11</v>
      </c>
      <c r="C1284" s="19" t="s">
        <v>12</v>
      </c>
      <c r="D1284" s="20" t="s">
        <v>13</v>
      </c>
      <c r="E1284" s="91" t="s">
        <v>14</v>
      </c>
      <c r="F1284" s="91" t="s">
        <v>15</v>
      </c>
      <c r="G1284" s="20" t="s">
        <v>16</v>
      </c>
    </row>
    <row r="1285" spans="1:9" ht="20.25" customHeight="1" x14ac:dyDescent="0.25">
      <c r="A1285" s="3"/>
      <c r="B1285" s="21" t="s">
        <v>17</v>
      </c>
      <c r="C1285" s="22" t="s">
        <v>18</v>
      </c>
      <c r="D1285" s="23">
        <v>1239300</v>
      </c>
      <c r="E1285" s="92"/>
      <c r="F1285" s="92"/>
      <c r="G1285" s="23">
        <f t="shared" ref="G1285:G1294" si="11">E1285-F1285</f>
        <v>0</v>
      </c>
    </row>
    <row r="1286" spans="1:9" ht="24.75" customHeight="1" x14ac:dyDescent="0.25">
      <c r="A1286" s="3"/>
      <c r="B1286" s="21" t="s">
        <v>19</v>
      </c>
      <c r="C1286" s="22" t="s">
        <v>20</v>
      </c>
      <c r="D1286" s="23">
        <v>4891383.99</v>
      </c>
      <c r="E1286" s="92"/>
      <c r="F1286" s="92"/>
      <c r="G1286" s="23">
        <f t="shared" si="11"/>
        <v>0</v>
      </c>
    </row>
    <row r="1287" spans="1:9" ht="31.5" x14ac:dyDescent="0.25">
      <c r="A1287" s="3"/>
      <c r="B1287" s="21" t="s">
        <v>21</v>
      </c>
      <c r="C1287" s="22" t="s">
        <v>22</v>
      </c>
      <c r="D1287" s="23">
        <v>1228348.79</v>
      </c>
      <c r="E1287" s="92"/>
      <c r="F1287" s="92"/>
      <c r="G1287" s="23">
        <f t="shared" si="11"/>
        <v>0</v>
      </c>
    </row>
    <row r="1288" spans="1:9" ht="31.5" x14ac:dyDescent="0.25">
      <c r="A1288" s="3"/>
      <c r="B1288" s="21" t="s">
        <v>23</v>
      </c>
      <c r="C1288" s="22" t="s">
        <v>24</v>
      </c>
      <c r="D1288" s="23">
        <v>0</v>
      </c>
      <c r="E1288" s="92"/>
      <c r="F1288" s="92"/>
      <c r="G1288" s="23">
        <f t="shared" si="11"/>
        <v>0</v>
      </c>
    </row>
    <row r="1289" spans="1:9" ht="47.25" x14ac:dyDescent="0.25">
      <c r="A1289" s="3"/>
      <c r="B1289" s="21" t="s">
        <v>25</v>
      </c>
      <c r="C1289" s="22" t="s">
        <v>26</v>
      </c>
      <c r="D1289" s="23">
        <v>14052.52</v>
      </c>
      <c r="E1289" s="92"/>
      <c r="F1289" s="92"/>
      <c r="G1289" s="23">
        <f t="shared" si="11"/>
        <v>0</v>
      </c>
    </row>
    <row r="1290" spans="1:9" ht="47.25" x14ac:dyDescent="0.25">
      <c r="A1290" s="3"/>
      <c r="B1290" s="21" t="s">
        <v>27</v>
      </c>
      <c r="C1290" s="22" t="s">
        <v>28</v>
      </c>
      <c r="D1290" s="23">
        <v>0</v>
      </c>
      <c r="E1290" s="92"/>
      <c r="F1290" s="92"/>
      <c r="G1290" s="23">
        <f t="shared" si="11"/>
        <v>0</v>
      </c>
    </row>
    <row r="1291" spans="1:9" ht="31.5" x14ac:dyDescent="0.25">
      <c r="A1291" s="3"/>
      <c r="B1291" s="21" t="s">
        <v>29</v>
      </c>
      <c r="C1291" s="22" t="s">
        <v>30</v>
      </c>
      <c r="D1291" s="23">
        <v>27330.62</v>
      </c>
      <c r="E1291" s="92"/>
      <c r="F1291" s="92"/>
      <c r="G1291" s="23">
        <f t="shared" si="11"/>
        <v>0</v>
      </c>
    </row>
    <row r="1292" spans="1:9" ht="30" customHeight="1" x14ac:dyDescent="0.25">
      <c r="A1292" s="3"/>
      <c r="B1292" s="21" t="s">
        <v>31</v>
      </c>
      <c r="C1292" s="22" t="s">
        <v>32</v>
      </c>
      <c r="D1292" s="23">
        <v>0</v>
      </c>
      <c r="E1292" s="92"/>
      <c r="F1292" s="92"/>
      <c r="G1292" s="23">
        <f t="shared" si="11"/>
        <v>0</v>
      </c>
    </row>
    <row r="1293" spans="1:9" ht="47.25" x14ac:dyDescent="0.25">
      <c r="A1293" s="3"/>
      <c r="B1293" s="21" t="s">
        <v>33</v>
      </c>
      <c r="C1293" s="22" t="s">
        <v>34</v>
      </c>
      <c r="D1293" s="23">
        <v>16650.5</v>
      </c>
      <c r="E1293" s="92"/>
      <c r="F1293" s="92"/>
      <c r="G1293" s="23">
        <f t="shared" si="11"/>
        <v>0</v>
      </c>
      <c r="I1293" s="171"/>
    </row>
    <row r="1294" spans="1:9" ht="23.25" customHeight="1" x14ac:dyDescent="0.25">
      <c r="A1294" s="3"/>
      <c r="B1294" s="21" t="s">
        <v>36</v>
      </c>
      <c r="C1294" s="22" t="s">
        <v>37</v>
      </c>
      <c r="D1294" s="23">
        <v>1382922.74</v>
      </c>
      <c r="E1294" s="92"/>
      <c r="F1294" s="92"/>
      <c r="G1294" s="23">
        <f t="shared" si="11"/>
        <v>0</v>
      </c>
      <c r="I1294" s="171"/>
    </row>
    <row r="1295" spans="1:9" ht="21.75" customHeight="1" x14ac:dyDescent="0.25">
      <c r="A1295" s="3"/>
      <c r="B1295" s="25"/>
      <c r="C1295" s="26" t="s">
        <v>38</v>
      </c>
      <c r="D1295" s="27">
        <f>SUM(D1285:D1294)</f>
        <v>8799989.1600000001</v>
      </c>
      <c r="E1295" s="93">
        <f>SUM(E1285:E1294)</f>
        <v>0</v>
      </c>
      <c r="F1295" s="93">
        <f>SUM(F1285:F1294)</f>
        <v>0</v>
      </c>
      <c r="G1295" s="27">
        <f>SUM(G1285:G1294)</f>
        <v>0</v>
      </c>
    </row>
    <row r="1296" spans="1:9" ht="15.75" x14ac:dyDescent="0.25">
      <c r="A1296" s="3"/>
      <c r="B1296" s="4"/>
      <c r="C1296" s="4"/>
      <c r="D1296" s="3"/>
      <c r="E1296" s="3"/>
      <c r="F1296" s="3"/>
      <c r="G1296" s="3"/>
    </row>
    <row r="1297" spans="1:7" ht="15.75" x14ac:dyDescent="0.25">
      <c r="A1297" s="3"/>
      <c r="B1297" s="4"/>
      <c r="C1297" s="94" t="s">
        <v>174</v>
      </c>
      <c r="D1297" s="94"/>
      <c r="E1297" s="94"/>
      <c r="F1297" s="94"/>
      <c r="G1297" s="56">
        <f>G1298</f>
        <v>1239300</v>
      </c>
    </row>
    <row r="1298" spans="1:7" ht="34.5" customHeight="1" x14ac:dyDescent="0.25">
      <c r="A1298" s="3"/>
      <c r="B1298" s="4"/>
      <c r="C1298" s="202" t="s">
        <v>621</v>
      </c>
      <c r="D1298" s="202"/>
      <c r="E1298" s="202"/>
      <c r="F1298" s="202"/>
      <c r="G1298" s="45">
        <v>1239300</v>
      </c>
    </row>
    <row r="1299" spans="1:7" ht="21" customHeight="1" x14ac:dyDescent="0.25">
      <c r="A1299" s="3"/>
      <c r="B1299" s="4"/>
      <c r="C1299" s="94" t="s">
        <v>622</v>
      </c>
      <c r="D1299" s="94"/>
      <c r="E1299" s="94"/>
      <c r="F1299" s="94"/>
      <c r="G1299" s="56">
        <f>SUM(G1300:G1301)</f>
        <v>4891383.99</v>
      </c>
    </row>
    <row r="1300" spans="1:7" ht="21.75" customHeight="1" x14ac:dyDescent="0.25">
      <c r="A1300" s="3"/>
      <c r="B1300" s="4"/>
      <c r="C1300" s="200" t="s">
        <v>437</v>
      </c>
      <c r="D1300" s="200"/>
      <c r="E1300" s="172" t="s">
        <v>623</v>
      </c>
      <c r="F1300" s="172"/>
      <c r="G1300" s="45">
        <v>3557783.76</v>
      </c>
    </row>
    <row r="1301" spans="1:7" ht="15.75" x14ac:dyDescent="0.25">
      <c r="A1301" s="3"/>
      <c r="B1301" s="4"/>
      <c r="C1301" s="3" t="s">
        <v>624</v>
      </c>
      <c r="D1301" s="3"/>
      <c r="E1301" s="172" t="s">
        <v>625</v>
      </c>
      <c r="F1301" s="172"/>
      <c r="G1301" s="45">
        <v>1333600.23</v>
      </c>
    </row>
    <row r="1302" spans="1:7" ht="22.5" customHeight="1" x14ac:dyDescent="0.25">
      <c r="A1302" s="3"/>
      <c r="B1302" s="4"/>
      <c r="C1302" s="94" t="s">
        <v>56</v>
      </c>
      <c r="D1302" s="94"/>
      <c r="E1302" s="94"/>
      <c r="F1302" s="94"/>
      <c r="G1302" s="56">
        <f>G1303</f>
        <v>1228348.79</v>
      </c>
    </row>
    <row r="1303" spans="1:7" ht="19.5" customHeight="1" x14ac:dyDescent="0.25">
      <c r="A1303" s="3"/>
      <c r="B1303" s="4"/>
      <c r="C1303" s="203" t="s">
        <v>626</v>
      </c>
      <c r="D1303" s="203"/>
      <c r="E1303" s="203"/>
      <c r="F1303" s="203"/>
      <c r="G1303" s="45">
        <v>1228348.79</v>
      </c>
    </row>
    <row r="1304" spans="1:7" ht="21" customHeight="1" x14ac:dyDescent="0.25">
      <c r="A1304" s="3"/>
      <c r="B1304" s="4"/>
      <c r="C1304" s="94" t="s">
        <v>627</v>
      </c>
      <c r="D1304" s="94"/>
      <c r="E1304" s="94"/>
      <c r="F1304" s="94"/>
      <c r="G1304" s="56">
        <f>G1305</f>
        <v>14052.52</v>
      </c>
    </row>
    <row r="1305" spans="1:7" ht="15.75" x14ac:dyDescent="0.25">
      <c r="A1305" s="3"/>
      <c r="B1305" s="4"/>
      <c r="C1305" s="3" t="s">
        <v>459</v>
      </c>
      <c r="D1305" s="3"/>
      <c r="E1305" s="3"/>
      <c r="F1305" s="3"/>
      <c r="G1305" s="45">
        <v>14052.52</v>
      </c>
    </row>
    <row r="1306" spans="1:7" ht="21" customHeight="1" x14ac:dyDescent="0.25">
      <c r="A1306" s="3"/>
      <c r="B1306" s="4"/>
      <c r="C1306" s="94" t="s">
        <v>605</v>
      </c>
      <c r="D1306" s="94"/>
      <c r="E1306" s="94"/>
      <c r="F1306" s="94"/>
      <c r="G1306" s="56">
        <f>SUM(G1307:G1308)</f>
        <v>27330.62</v>
      </c>
    </row>
    <row r="1307" spans="1:7" ht="18.75" customHeight="1" x14ac:dyDescent="0.25">
      <c r="A1307" s="3"/>
      <c r="B1307" s="4"/>
      <c r="C1307" s="134" t="s">
        <v>628</v>
      </c>
      <c r="D1307" s="3"/>
      <c r="E1307" s="3"/>
      <c r="F1307" s="3"/>
      <c r="G1307" s="45">
        <v>21401.759999999998</v>
      </c>
    </row>
    <row r="1308" spans="1:7" ht="15.75" x14ac:dyDescent="0.25">
      <c r="A1308" s="3"/>
      <c r="B1308" s="4"/>
      <c r="C1308" s="3" t="s">
        <v>629</v>
      </c>
      <c r="D1308" s="3"/>
      <c r="E1308" s="3"/>
      <c r="F1308" s="3"/>
      <c r="G1308" s="45">
        <v>5928.86</v>
      </c>
    </row>
    <row r="1309" spans="1:7" ht="22.5" customHeight="1" x14ac:dyDescent="0.25">
      <c r="A1309" s="3"/>
      <c r="B1309" s="4"/>
      <c r="C1309" s="206" t="s">
        <v>607</v>
      </c>
      <c r="D1309" s="206"/>
      <c r="E1309" s="206"/>
      <c r="F1309" s="206"/>
      <c r="G1309" s="56">
        <f>SUM(G1310:G1312)</f>
        <v>16650.5</v>
      </c>
    </row>
    <row r="1310" spans="1:7" ht="18.75" customHeight="1" x14ac:dyDescent="0.25">
      <c r="A1310" s="3"/>
      <c r="B1310" s="4"/>
      <c r="C1310" s="3" t="s">
        <v>630</v>
      </c>
      <c r="D1310" s="3"/>
      <c r="E1310" s="3"/>
      <c r="F1310" s="3"/>
      <c r="G1310" s="45">
        <v>6703.5</v>
      </c>
    </row>
    <row r="1311" spans="1:7" ht="15.75" customHeight="1" x14ac:dyDescent="0.25">
      <c r="A1311" s="3"/>
      <c r="B1311" s="4"/>
      <c r="C1311" s="200" t="s">
        <v>631</v>
      </c>
      <c r="D1311" s="200"/>
      <c r="E1311" s="3"/>
      <c r="F1311" s="3"/>
      <c r="G1311" s="45">
        <v>4797</v>
      </c>
    </row>
    <row r="1312" spans="1:7" ht="15.75" x14ac:dyDescent="0.25">
      <c r="A1312" s="3"/>
      <c r="B1312" s="4"/>
      <c r="C1312" s="136" t="s">
        <v>98</v>
      </c>
      <c r="D1312" s="136"/>
      <c r="E1312" s="3"/>
      <c r="F1312" s="3"/>
      <c r="G1312" s="45">
        <v>5150</v>
      </c>
    </row>
    <row r="1313" spans="1:9" ht="24" customHeight="1" x14ac:dyDescent="0.25">
      <c r="A1313" s="3"/>
      <c r="B1313" s="4"/>
      <c r="C1313" s="94" t="s">
        <v>37</v>
      </c>
      <c r="D1313" s="94"/>
      <c r="E1313" s="3"/>
      <c r="F1313" s="3"/>
      <c r="G1313" s="56">
        <f>SUM(G1314:G1316)</f>
        <v>1382922.7400000002</v>
      </c>
    </row>
    <row r="1314" spans="1:9" ht="15.75" x14ac:dyDescent="0.25">
      <c r="A1314" s="3"/>
      <c r="B1314" s="4"/>
      <c r="C1314" s="3" t="s">
        <v>114</v>
      </c>
      <c r="D1314" s="3"/>
      <c r="E1314" s="3"/>
      <c r="F1314" s="3"/>
      <c r="G1314" s="45">
        <v>1187786.1000000001</v>
      </c>
    </row>
    <row r="1315" spans="1:9" ht="15.75" x14ac:dyDescent="0.25">
      <c r="A1315" s="3"/>
      <c r="B1315" s="4"/>
      <c r="C1315" s="3" t="s">
        <v>115</v>
      </c>
      <c r="D1315" s="3"/>
      <c r="E1315" s="3"/>
      <c r="F1315" s="3"/>
      <c r="G1315" s="45">
        <v>126951.57</v>
      </c>
    </row>
    <row r="1316" spans="1:9" ht="15.75" x14ac:dyDescent="0.25">
      <c r="A1316" s="3"/>
      <c r="B1316" s="4"/>
      <c r="C1316" s="3" t="s">
        <v>116</v>
      </c>
      <c r="D1316" s="3"/>
      <c r="E1316" s="3"/>
      <c r="F1316" s="3"/>
      <c r="G1316" s="45">
        <v>68185.070000000007</v>
      </c>
    </row>
    <row r="1317" spans="1:9" ht="25.5" customHeight="1" x14ac:dyDescent="0.25">
      <c r="A1317" s="3"/>
      <c r="B1317" s="4"/>
      <c r="C1317" s="94" t="s">
        <v>118</v>
      </c>
      <c r="D1317" s="3"/>
      <c r="E1317" s="3"/>
      <c r="F1317" s="3"/>
      <c r="G1317" s="45"/>
    </row>
    <row r="1318" spans="1:9" ht="15.75" x14ac:dyDescent="0.25">
      <c r="A1318" s="3"/>
      <c r="B1318" s="4"/>
      <c r="C1318" s="94" t="s">
        <v>119</v>
      </c>
      <c r="D1318" s="3"/>
      <c r="E1318" s="3"/>
      <c r="F1318" s="3"/>
      <c r="G1318" s="56">
        <f>SUM(G1319:G1322)</f>
        <v>135150.13</v>
      </c>
    </row>
    <row r="1319" spans="1:9" ht="15.75" x14ac:dyDescent="0.25">
      <c r="A1319" s="3"/>
      <c r="B1319" s="4"/>
      <c r="C1319" s="3" t="s">
        <v>632</v>
      </c>
      <c r="D1319" s="3"/>
      <c r="E1319" s="3"/>
      <c r="F1319" s="3"/>
      <c r="G1319" s="45">
        <v>127301.22</v>
      </c>
    </row>
    <row r="1320" spans="1:9" ht="15.75" x14ac:dyDescent="0.25">
      <c r="A1320" s="3"/>
      <c r="B1320" s="4"/>
      <c r="C1320" s="3" t="s">
        <v>633</v>
      </c>
      <c r="D1320" s="3"/>
      <c r="E1320" s="3"/>
      <c r="F1320" s="3"/>
      <c r="G1320" s="45">
        <v>3092.43</v>
      </c>
    </row>
    <row r="1321" spans="1:9" ht="46.5" customHeight="1" x14ac:dyDescent="0.25">
      <c r="A1321" s="3"/>
      <c r="B1321" s="4"/>
      <c r="C1321" s="200" t="s">
        <v>634</v>
      </c>
      <c r="D1321" s="200"/>
      <c r="E1321" s="200"/>
      <c r="F1321" s="3"/>
      <c r="G1321" s="45">
        <v>4311</v>
      </c>
      <c r="I1321" s="49"/>
    </row>
    <row r="1322" spans="1:9" ht="15.75" x14ac:dyDescent="0.25">
      <c r="A1322" s="3"/>
      <c r="B1322" s="4"/>
      <c r="C1322" s="3" t="s">
        <v>635</v>
      </c>
      <c r="D1322" s="3"/>
      <c r="E1322" s="3"/>
      <c r="F1322" s="3"/>
      <c r="G1322" s="45">
        <v>445.48</v>
      </c>
    </row>
    <row r="1323" spans="1:9" ht="15.75" x14ac:dyDescent="0.25">
      <c r="A1323" s="3"/>
      <c r="B1323" s="4"/>
      <c r="C1323" s="94" t="s">
        <v>134</v>
      </c>
      <c r="D1323" s="3"/>
      <c r="E1323" s="3"/>
      <c r="F1323" s="3"/>
      <c r="G1323" s="56">
        <f>G1324</f>
        <v>1396.37</v>
      </c>
    </row>
    <row r="1324" spans="1:9" ht="15.75" x14ac:dyDescent="0.25">
      <c r="A1324" s="3"/>
      <c r="B1324" s="4"/>
      <c r="C1324" s="3" t="s">
        <v>636</v>
      </c>
      <c r="D1324" s="3"/>
      <c r="E1324" s="3"/>
      <c r="F1324" s="3"/>
      <c r="G1324" s="45">
        <v>1396.37</v>
      </c>
    </row>
    <row r="1325" spans="1:9" ht="15.75" x14ac:dyDescent="0.25">
      <c r="A1325" s="3"/>
      <c r="B1325" s="4"/>
      <c r="C1325" s="4"/>
      <c r="D1325" s="4"/>
      <c r="E1325" s="4"/>
      <c r="F1325" s="4"/>
      <c r="G1325" s="4"/>
    </row>
    <row r="1326" spans="1:9" ht="33" customHeight="1" x14ac:dyDescent="0.25">
      <c r="A1326" s="3"/>
      <c r="B1326" s="64" t="s">
        <v>137</v>
      </c>
      <c r="C1326" s="204" t="s">
        <v>138</v>
      </c>
      <c r="D1326" s="204"/>
      <c r="E1326" s="204"/>
      <c r="F1326" s="204"/>
      <c r="G1326" s="204"/>
    </row>
    <row r="1327" spans="1:9" ht="15.75" x14ac:dyDescent="0.25">
      <c r="A1327" s="3"/>
      <c r="B1327" s="64"/>
      <c r="C1327" s="59" t="s">
        <v>139</v>
      </c>
      <c r="D1327" s="101"/>
      <c r="E1327" s="101"/>
      <c r="F1327" s="101"/>
      <c r="G1327" s="101"/>
    </row>
    <row r="1328" spans="1:9" ht="15.75" x14ac:dyDescent="0.25">
      <c r="A1328" s="3"/>
      <c r="B1328" s="64"/>
      <c r="C1328" s="149"/>
      <c r="D1328" s="101"/>
      <c r="E1328" s="101"/>
      <c r="F1328" s="101"/>
      <c r="G1328" s="101"/>
    </row>
    <row r="1329" spans="1:9" ht="30.75" customHeight="1" x14ac:dyDescent="0.25">
      <c r="A1329" s="3"/>
      <c r="B1329" s="9" t="s">
        <v>140</v>
      </c>
      <c r="C1329" s="204" t="s">
        <v>141</v>
      </c>
      <c r="D1329" s="204"/>
      <c r="E1329" s="204"/>
      <c r="F1329" s="204"/>
      <c r="G1329" s="204"/>
    </row>
    <row r="1330" spans="1:9" ht="15.75" x14ac:dyDescent="0.25">
      <c r="A1330" s="3"/>
      <c r="B1330" s="4"/>
      <c r="C1330" s="4" t="s">
        <v>142</v>
      </c>
      <c r="D1330" s="3"/>
      <c r="E1330" s="3"/>
      <c r="F1330" s="3"/>
      <c r="G1330" s="3"/>
    </row>
    <row r="1331" spans="1:9" ht="54" customHeight="1" x14ac:dyDescent="0.25">
      <c r="A1331" s="3"/>
      <c r="B1331" s="66" t="s">
        <v>143</v>
      </c>
      <c r="C1331" s="66" t="s">
        <v>144</v>
      </c>
      <c r="D1331" s="66" t="s">
        <v>145</v>
      </c>
      <c r="E1331" s="102" t="s">
        <v>146</v>
      </c>
      <c r="F1331" s="66" t="s">
        <v>147</v>
      </c>
      <c r="G1331" s="3"/>
    </row>
    <row r="1332" spans="1:9" s="2" customFormat="1" ht="15.75" x14ac:dyDescent="0.25">
      <c r="A1332" s="4"/>
      <c r="B1332" s="67" t="s">
        <v>17</v>
      </c>
      <c r="C1332" s="67" t="s">
        <v>19</v>
      </c>
      <c r="D1332" s="67" t="s">
        <v>21</v>
      </c>
      <c r="E1332" s="103" t="s">
        <v>23</v>
      </c>
      <c r="F1332" s="67" t="s">
        <v>25</v>
      </c>
      <c r="G1332" s="4"/>
    </row>
    <row r="1333" spans="1:9" ht="15.75" x14ac:dyDescent="0.25">
      <c r="A1333" s="3"/>
      <c r="B1333" s="69" t="s">
        <v>1</v>
      </c>
      <c r="C1333" s="70" t="s">
        <v>148</v>
      </c>
      <c r="D1333" s="71">
        <f>D1335+D1336</f>
        <v>3949186.24</v>
      </c>
      <c r="E1333" s="104">
        <f>E1335+E1336</f>
        <v>0</v>
      </c>
      <c r="F1333" s="71">
        <f>F1335+F1336</f>
        <v>-3949186.24</v>
      </c>
      <c r="G1333" s="3"/>
    </row>
    <row r="1334" spans="1:9" ht="15.75" x14ac:dyDescent="0.25">
      <c r="A1334" s="3"/>
      <c r="B1334" s="74"/>
      <c r="C1334" s="70" t="s">
        <v>149</v>
      </c>
      <c r="D1334" s="70"/>
      <c r="E1334" s="105"/>
      <c r="F1334" s="70"/>
      <c r="G1334" s="3"/>
    </row>
    <row r="1335" spans="1:9" ht="15.75" x14ac:dyDescent="0.25">
      <c r="A1335" s="3"/>
      <c r="B1335" s="74"/>
      <c r="C1335" s="70" t="s">
        <v>150</v>
      </c>
      <c r="D1335" s="71">
        <v>3949186.24</v>
      </c>
      <c r="E1335" s="104"/>
      <c r="F1335" s="71">
        <f>E1335-D1335</f>
        <v>-3949186.24</v>
      </c>
      <c r="G1335" s="3"/>
    </row>
    <row r="1336" spans="1:9" ht="15.75" x14ac:dyDescent="0.25">
      <c r="A1336" s="3"/>
      <c r="B1336" s="75"/>
      <c r="C1336" s="70" t="s">
        <v>151</v>
      </c>
      <c r="D1336" s="71">
        <v>0</v>
      </c>
      <c r="E1336" s="104"/>
      <c r="F1336" s="71">
        <f>E1336-D1336</f>
        <v>0</v>
      </c>
      <c r="G1336" s="3"/>
    </row>
    <row r="1337" spans="1:9" ht="15.75" x14ac:dyDescent="0.25">
      <c r="A1337" s="3"/>
      <c r="B1337" s="70" t="s">
        <v>137</v>
      </c>
      <c r="C1337" s="70" t="s">
        <v>152</v>
      </c>
      <c r="D1337" s="71">
        <v>0</v>
      </c>
      <c r="E1337" s="104"/>
      <c r="F1337" s="71">
        <f>E1337-D1337</f>
        <v>0</v>
      </c>
      <c r="G1337" s="3"/>
    </row>
    <row r="1338" spans="1:9" ht="15.75" x14ac:dyDescent="0.25">
      <c r="A1338" s="3"/>
      <c r="B1338" s="76"/>
      <c r="C1338" s="76" t="s">
        <v>153</v>
      </c>
      <c r="D1338" s="77">
        <f>D1333+D1337</f>
        <v>3949186.24</v>
      </c>
      <c r="E1338" s="106">
        <f>E1333+E1337</f>
        <v>0</v>
      </c>
      <c r="F1338" s="77">
        <f>F1333+F1337</f>
        <v>-3949186.24</v>
      </c>
      <c r="G1338" s="3"/>
    </row>
    <row r="1339" spans="1:9" ht="15.75" x14ac:dyDescent="0.25">
      <c r="A1339" s="3"/>
      <c r="B1339" s="4"/>
      <c r="C1339" s="4"/>
      <c r="D1339" s="3"/>
      <c r="E1339" s="3"/>
      <c r="F1339" s="3"/>
      <c r="G1339" s="3"/>
    </row>
    <row r="1340" spans="1:9" ht="15.75" x14ac:dyDescent="0.25">
      <c r="A1340" s="3"/>
      <c r="B1340" s="4"/>
      <c r="C1340" s="31" t="s">
        <v>637</v>
      </c>
      <c r="D1340" s="4"/>
      <c r="E1340" s="4"/>
      <c r="F1340" s="4"/>
      <c r="G1340" s="4"/>
    </row>
    <row r="1341" spans="1:9" ht="15.75" x14ac:dyDescent="0.25">
      <c r="A1341" s="3"/>
      <c r="B1341" s="4"/>
      <c r="C1341" s="94" t="s">
        <v>119</v>
      </c>
      <c r="D1341" s="3"/>
      <c r="E1341" s="3"/>
      <c r="F1341" s="3"/>
      <c r="G1341" s="56">
        <v>0</v>
      </c>
    </row>
    <row r="1342" spans="1:9" ht="15.75" x14ac:dyDescent="0.25">
      <c r="A1342" s="3"/>
      <c r="B1342" s="4"/>
      <c r="C1342" s="94" t="s">
        <v>134</v>
      </c>
      <c r="D1342" s="3"/>
      <c r="E1342" s="3"/>
      <c r="F1342" s="45"/>
      <c r="G1342" s="56">
        <f>SUM(G1343:G1343)</f>
        <v>154549.71</v>
      </c>
      <c r="H1342" s="49"/>
    </row>
    <row r="1343" spans="1:9" ht="15.75" x14ac:dyDescent="0.25">
      <c r="A1343" s="3"/>
      <c r="B1343" s="4"/>
      <c r="C1343" s="3" t="s">
        <v>638</v>
      </c>
      <c r="D1343" s="3"/>
      <c r="E1343" s="3"/>
      <c r="F1343" s="45"/>
      <c r="G1343" s="45">
        <v>154549.71</v>
      </c>
      <c r="I1343" s="49"/>
    </row>
    <row r="1344" spans="1:9" ht="15.75" x14ac:dyDescent="0.25">
      <c r="A1344" s="3"/>
      <c r="B1344" s="4"/>
      <c r="C1344" s="4"/>
      <c r="D1344" s="3"/>
      <c r="E1344" s="3"/>
      <c r="F1344" s="45"/>
      <c r="G1344" s="3"/>
    </row>
    <row r="1345" spans="1:7" ht="15.75" customHeight="1" x14ac:dyDescent="0.25">
      <c r="A1345" s="3"/>
      <c r="B1345" s="31" t="s">
        <v>158</v>
      </c>
      <c r="C1345" s="194" t="s">
        <v>639</v>
      </c>
      <c r="D1345" s="194"/>
      <c r="E1345" s="194"/>
      <c r="F1345" s="194"/>
      <c r="G1345" s="194"/>
    </row>
    <row r="1346" spans="1:7" ht="15" customHeight="1" x14ac:dyDescent="0.25">
      <c r="A1346" s="3"/>
      <c r="B1346" s="4"/>
      <c r="C1346" s="194"/>
      <c r="D1346" s="194"/>
      <c r="E1346" s="194"/>
      <c r="F1346" s="194"/>
      <c r="G1346" s="194"/>
    </row>
    <row r="1347" spans="1:7" ht="15.75" x14ac:dyDescent="0.25">
      <c r="A1347" s="3"/>
      <c r="B1347" s="4"/>
      <c r="C1347" s="4"/>
      <c r="D1347" s="3"/>
      <c r="E1347" s="3"/>
      <c r="F1347" s="3"/>
      <c r="G1347" s="3"/>
    </row>
    <row r="1348" spans="1:7" ht="31.5" x14ac:dyDescent="0.25">
      <c r="A1348" s="3"/>
      <c r="B1348" s="76" t="s">
        <v>143</v>
      </c>
      <c r="C1348" s="20" t="s">
        <v>144</v>
      </c>
      <c r="D1348" s="20" t="s">
        <v>160</v>
      </c>
      <c r="E1348" s="91" t="s">
        <v>161</v>
      </c>
      <c r="F1348" s="3"/>
      <c r="G1348" s="3"/>
    </row>
    <row r="1349" spans="1:7" ht="31.5" x14ac:dyDescent="0.25">
      <c r="A1349" s="3"/>
      <c r="B1349" s="70" t="s">
        <v>17</v>
      </c>
      <c r="C1349" s="81" t="s">
        <v>162</v>
      </c>
      <c r="D1349" s="82">
        <v>0</v>
      </c>
      <c r="E1349" s="108"/>
      <c r="F1349" s="3"/>
      <c r="G1349" s="3"/>
    </row>
    <row r="1350" spans="1:7" ht="15.75" x14ac:dyDescent="0.25">
      <c r="A1350" s="3"/>
      <c r="B1350" s="70" t="s">
        <v>19</v>
      </c>
      <c r="C1350" s="81" t="s">
        <v>163</v>
      </c>
      <c r="D1350" s="83">
        <v>13188</v>
      </c>
      <c r="E1350" s="109"/>
      <c r="F1350" s="3"/>
      <c r="G1350" s="3"/>
    </row>
    <row r="1351" spans="1:7" ht="15.75" x14ac:dyDescent="0.25">
      <c r="A1351" s="3"/>
      <c r="B1351" s="70" t="s">
        <v>21</v>
      </c>
      <c r="C1351" s="81" t="s">
        <v>164</v>
      </c>
      <c r="D1351" s="83">
        <v>5996.51</v>
      </c>
      <c r="E1351" s="109"/>
      <c r="F1351" s="3"/>
      <c r="G1351" s="3"/>
    </row>
    <row r="1352" spans="1:7" ht="15.75" x14ac:dyDescent="0.25">
      <c r="A1352" s="3"/>
      <c r="B1352" s="70"/>
      <c r="C1352" s="84" t="s">
        <v>38</v>
      </c>
      <c r="D1352" s="85">
        <f>D1349+D1350+D1351</f>
        <v>19184.510000000002</v>
      </c>
      <c r="E1352" s="110">
        <f>E1349+E1350+E1351</f>
        <v>0</v>
      </c>
      <c r="F1352" s="3"/>
      <c r="G1352" s="3"/>
    </row>
    <row r="1353" spans="1:7" ht="15.75" x14ac:dyDescent="0.25">
      <c r="A1353" s="3"/>
      <c r="B1353" s="86"/>
      <c r="C1353" s="87"/>
      <c r="D1353" s="88"/>
      <c r="E1353" s="123"/>
      <c r="F1353" s="3"/>
      <c r="G1353" s="3"/>
    </row>
    <row r="1354" spans="1:7" ht="15.75" x14ac:dyDescent="0.25">
      <c r="A1354" s="3"/>
      <c r="B1354" s="4"/>
      <c r="C1354" s="94" t="s">
        <v>640</v>
      </c>
      <c r="D1354" s="3"/>
      <c r="E1354" s="3"/>
      <c r="F1354" s="3"/>
      <c r="G1354" s="56">
        <f>G1355+G1356+G1357</f>
        <v>19184.510000000002</v>
      </c>
    </row>
    <row r="1355" spans="1:7" ht="15.75" x14ac:dyDescent="0.25">
      <c r="A1355" s="3"/>
      <c r="B1355" s="4"/>
      <c r="C1355" s="3" t="s">
        <v>168</v>
      </c>
      <c r="D1355" s="3"/>
      <c r="E1355" s="3"/>
      <c r="F1355" s="3"/>
      <c r="G1355" s="45">
        <v>13188</v>
      </c>
    </row>
    <row r="1356" spans="1:7" ht="15.75" x14ac:dyDescent="0.25">
      <c r="A1356" s="3"/>
      <c r="B1356" s="4"/>
      <c r="C1356" s="3" t="s">
        <v>641</v>
      </c>
      <c r="D1356" s="3"/>
      <c r="E1356" s="3"/>
      <c r="F1356" s="3"/>
      <c r="G1356" s="45">
        <v>735.01</v>
      </c>
    </row>
    <row r="1357" spans="1:7" ht="15.75" x14ac:dyDescent="0.25">
      <c r="A1357" s="3"/>
      <c r="B1357" s="4"/>
      <c r="C1357" s="3" t="s">
        <v>642</v>
      </c>
      <c r="D1357" s="3"/>
      <c r="E1357" s="3"/>
      <c r="F1357" s="3"/>
      <c r="G1357" s="45">
        <v>5261.5</v>
      </c>
    </row>
    <row r="1358" spans="1:7" ht="27.75" customHeight="1" x14ac:dyDescent="0.25">
      <c r="A1358" s="3"/>
      <c r="B1358" s="31" t="s">
        <v>170</v>
      </c>
      <c r="C1358" s="31" t="s">
        <v>171</v>
      </c>
      <c r="D1358" s="94"/>
      <c r="E1358" s="94"/>
      <c r="F1358" s="94"/>
      <c r="G1358" s="3"/>
    </row>
    <row r="1359" spans="1:7" ht="15.75" x14ac:dyDescent="0.25">
      <c r="A1359" s="3"/>
      <c r="B1359" s="4"/>
      <c r="C1359" s="4" t="s">
        <v>139</v>
      </c>
      <c r="D1359" s="3"/>
      <c r="E1359" s="3"/>
      <c r="F1359" s="3"/>
      <c r="G1359" s="3"/>
    </row>
    <row r="1360" spans="1:7" ht="15.75" x14ac:dyDescent="0.25">
      <c r="A1360" s="3"/>
      <c r="B1360" s="4"/>
      <c r="C1360" s="4"/>
      <c r="D1360" s="3"/>
      <c r="E1360" s="3"/>
      <c r="F1360" s="3"/>
      <c r="G1360" s="3"/>
    </row>
    <row r="1361" spans="1:7" ht="15.75" x14ac:dyDescent="0.25">
      <c r="A1361" s="3"/>
      <c r="B1361" s="4"/>
      <c r="C1361" s="7" t="s">
        <v>643</v>
      </c>
      <c r="D1361" s="8"/>
      <c r="E1361" s="8"/>
      <c r="F1361" s="3"/>
      <c r="G1361" s="3"/>
    </row>
    <row r="1362" spans="1:7" ht="15.75" x14ac:dyDescent="0.25">
      <c r="A1362" s="3"/>
      <c r="B1362" s="4"/>
      <c r="C1362" s="4"/>
      <c r="D1362" s="3"/>
      <c r="E1362" s="3"/>
      <c r="F1362" s="3"/>
      <c r="G1362" s="3"/>
    </row>
    <row r="1363" spans="1:7" ht="15.75" customHeight="1" x14ac:dyDescent="0.25">
      <c r="A1363" s="3"/>
      <c r="B1363" s="9" t="s">
        <v>1</v>
      </c>
      <c r="C1363" s="194" t="s">
        <v>2</v>
      </c>
      <c r="D1363" s="194"/>
      <c r="E1363" s="194"/>
      <c r="F1363" s="194"/>
      <c r="G1363" s="194"/>
    </row>
    <row r="1364" spans="1:7" ht="15.75" customHeight="1" x14ac:dyDescent="0.25">
      <c r="A1364" s="3"/>
      <c r="B1364" s="9"/>
      <c r="C1364" s="190" t="s">
        <v>644</v>
      </c>
      <c r="D1364" s="11"/>
      <c r="E1364" s="11"/>
      <c r="F1364" s="11"/>
      <c r="G1364" s="11"/>
    </row>
    <row r="1365" spans="1:7" ht="18.75" x14ac:dyDescent="0.25">
      <c r="A1365" s="3"/>
      <c r="B1365" s="4"/>
      <c r="C1365" s="12" t="s">
        <v>4</v>
      </c>
      <c r="D1365" s="12"/>
      <c r="E1365" s="4"/>
      <c r="F1365" s="189">
        <v>1826</v>
      </c>
      <c r="G1365" s="15" t="s">
        <v>5</v>
      </c>
    </row>
    <row r="1366" spans="1:7" ht="18.75" x14ac:dyDescent="0.25">
      <c r="A1366" s="3"/>
      <c r="B1366" s="4"/>
      <c r="C1366" s="12" t="s">
        <v>6</v>
      </c>
      <c r="D1366" s="4"/>
      <c r="E1366" s="4"/>
      <c r="F1366" s="189">
        <v>7237</v>
      </c>
      <c r="G1366" s="15" t="s">
        <v>7</v>
      </c>
    </row>
    <row r="1367" spans="1:7" ht="18.75" x14ac:dyDescent="0.25">
      <c r="A1367" s="3"/>
      <c r="B1367" s="4"/>
      <c r="C1367" s="12" t="s">
        <v>8</v>
      </c>
      <c r="D1367" s="4"/>
      <c r="E1367" s="4"/>
      <c r="F1367" s="189">
        <v>11801</v>
      </c>
      <c r="G1367" s="15" t="s">
        <v>5</v>
      </c>
    </row>
    <row r="1368" spans="1:7" ht="30" customHeight="1" x14ac:dyDescent="0.25">
      <c r="A1368" s="3"/>
      <c r="B1368" s="4"/>
      <c r="C1368" s="195" t="s">
        <v>10</v>
      </c>
      <c r="D1368" s="195"/>
      <c r="E1368" s="195"/>
      <c r="F1368" s="195"/>
      <c r="G1368" s="195"/>
    </row>
    <row r="1369" spans="1:7" ht="17.25" customHeight="1" x14ac:dyDescent="0.25">
      <c r="A1369" s="3"/>
      <c r="B1369" s="4"/>
      <c r="C1369" s="31" t="s">
        <v>645</v>
      </c>
      <c r="D1369" s="4"/>
      <c r="E1369" s="4"/>
      <c r="F1369" s="4"/>
      <c r="G1369" s="4"/>
    </row>
    <row r="1370" spans="1:7" ht="18.75" x14ac:dyDescent="0.25">
      <c r="A1370" s="3"/>
      <c r="B1370" s="4"/>
      <c r="C1370" s="12" t="s">
        <v>4</v>
      </c>
      <c r="D1370" s="12"/>
      <c r="E1370" s="4"/>
      <c r="F1370" s="189">
        <v>1350</v>
      </c>
      <c r="G1370" s="15" t="s">
        <v>5</v>
      </c>
    </row>
    <row r="1371" spans="1:7" ht="18.75" x14ac:dyDescent="0.25">
      <c r="A1371" s="3"/>
      <c r="B1371" s="4"/>
      <c r="C1371" s="12" t="s">
        <v>6</v>
      </c>
      <c r="D1371" s="4"/>
      <c r="E1371" s="4"/>
      <c r="F1371" s="189">
        <v>4050</v>
      </c>
      <c r="G1371" s="15" t="s">
        <v>7</v>
      </c>
    </row>
    <row r="1372" spans="1:7" ht="18.75" x14ac:dyDescent="0.25">
      <c r="A1372" s="3"/>
      <c r="B1372" s="4"/>
      <c r="C1372" s="12" t="s">
        <v>8</v>
      </c>
      <c r="D1372" s="4"/>
      <c r="E1372" s="4"/>
      <c r="F1372" s="189">
        <v>810</v>
      </c>
      <c r="G1372" s="15" t="s">
        <v>5</v>
      </c>
    </row>
    <row r="1373" spans="1:7" ht="30.75" customHeight="1" x14ac:dyDescent="0.25">
      <c r="A1373" s="3"/>
      <c r="B1373" s="4"/>
      <c r="C1373" s="195" t="s">
        <v>10</v>
      </c>
      <c r="D1373" s="195"/>
      <c r="E1373" s="195"/>
      <c r="F1373" s="195"/>
      <c r="G1373" s="195"/>
    </row>
    <row r="1374" spans="1:7" ht="15.75" x14ac:dyDescent="0.25">
      <c r="A1374" s="3"/>
      <c r="B1374" s="4"/>
      <c r="C1374" s="31"/>
      <c r="D1374" s="3"/>
      <c r="E1374" s="3"/>
      <c r="F1374" s="3"/>
      <c r="G1374" s="3"/>
    </row>
    <row r="1375" spans="1:7" ht="46.5" customHeight="1" x14ac:dyDescent="0.25">
      <c r="A1375" s="3"/>
      <c r="B1375" s="18" t="s">
        <v>11</v>
      </c>
      <c r="C1375" s="19" t="s">
        <v>12</v>
      </c>
      <c r="D1375" s="20" t="s">
        <v>13</v>
      </c>
      <c r="E1375" s="91" t="s">
        <v>14</v>
      </c>
      <c r="F1375" s="91" t="s">
        <v>15</v>
      </c>
      <c r="G1375" s="20" t="s">
        <v>16</v>
      </c>
    </row>
    <row r="1376" spans="1:7" ht="21.75" customHeight="1" x14ac:dyDescent="0.25">
      <c r="A1376" s="3"/>
      <c r="B1376" s="21" t="s">
        <v>17</v>
      </c>
      <c r="C1376" s="22" t="s">
        <v>18</v>
      </c>
      <c r="D1376" s="23">
        <v>743463</v>
      </c>
      <c r="E1376" s="92"/>
      <c r="F1376" s="92"/>
      <c r="G1376" s="23">
        <f t="shared" ref="G1376:G1385" si="12">E1376-F1376</f>
        <v>0</v>
      </c>
    </row>
    <row r="1377" spans="1:9" ht="25.5" customHeight="1" x14ac:dyDescent="0.25">
      <c r="A1377" s="3"/>
      <c r="B1377" s="21" t="s">
        <v>19</v>
      </c>
      <c r="C1377" s="22" t="s">
        <v>20</v>
      </c>
      <c r="D1377" s="23">
        <v>1357436.08</v>
      </c>
      <c r="E1377" s="92"/>
      <c r="F1377" s="92"/>
      <c r="G1377" s="23">
        <f t="shared" si="12"/>
        <v>0</v>
      </c>
    </row>
    <row r="1378" spans="1:9" ht="31.5" x14ac:dyDescent="0.25">
      <c r="A1378" s="3"/>
      <c r="B1378" s="21" t="s">
        <v>21</v>
      </c>
      <c r="C1378" s="22" t="s">
        <v>22</v>
      </c>
      <c r="D1378" s="23">
        <v>147323.91</v>
      </c>
      <c r="E1378" s="92"/>
      <c r="F1378" s="92"/>
      <c r="G1378" s="23">
        <f t="shared" si="12"/>
        <v>0</v>
      </c>
    </row>
    <row r="1379" spans="1:9" ht="31.5" x14ac:dyDescent="0.25">
      <c r="A1379" s="3"/>
      <c r="B1379" s="21" t="s">
        <v>23</v>
      </c>
      <c r="C1379" s="22" t="s">
        <v>24</v>
      </c>
      <c r="D1379" s="23">
        <v>0</v>
      </c>
      <c r="E1379" s="92"/>
      <c r="F1379" s="92"/>
      <c r="G1379" s="23">
        <f t="shared" si="12"/>
        <v>0</v>
      </c>
    </row>
    <row r="1380" spans="1:9" ht="47.25" x14ac:dyDescent="0.25">
      <c r="A1380" s="3"/>
      <c r="B1380" s="21" t="s">
        <v>25</v>
      </c>
      <c r="C1380" s="22" t="s">
        <v>26</v>
      </c>
      <c r="D1380" s="23">
        <v>64859.8</v>
      </c>
      <c r="E1380" s="92"/>
      <c r="F1380" s="92"/>
      <c r="G1380" s="23">
        <f t="shared" si="12"/>
        <v>0</v>
      </c>
    </row>
    <row r="1381" spans="1:9" ht="47.25" x14ac:dyDescent="0.25">
      <c r="A1381" s="3"/>
      <c r="B1381" s="21" t="s">
        <v>27</v>
      </c>
      <c r="C1381" s="22" t="s">
        <v>28</v>
      </c>
      <c r="D1381" s="23">
        <v>108206.07</v>
      </c>
      <c r="E1381" s="92"/>
      <c r="F1381" s="92"/>
      <c r="G1381" s="23">
        <f t="shared" si="12"/>
        <v>0</v>
      </c>
    </row>
    <row r="1382" spans="1:9" ht="31.5" x14ac:dyDescent="0.25">
      <c r="A1382" s="3"/>
      <c r="B1382" s="21" t="s">
        <v>29</v>
      </c>
      <c r="C1382" s="22" t="s">
        <v>30</v>
      </c>
      <c r="D1382" s="23">
        <v>50421.71</v>
      </c>
      <c r="E1382" s="92"/>
      <c r="F1382" s="92"/>
      <c r="G1382" s="23">
        <f t="shared" si="12"/>
        <v>0</v>
      </c>
    </row>
    <row r="1383" spans="1:9" ht="31.5" customHeight="1" x14ac:dyDescent="0.25">
      <c r="A1383" s="3"/>
      <c r="B1383" s="21" t="s">
        <v>31</v>
      </c>
      <c r="C1383" s="22" t="s">
        <v>32</v>
      </c>
      <c r="D1383" s="23">
        <v>0</v>
      </c>
      <c r="E1383" s="92"/>
      <c r="F1383" s="92"/>
      <c r="G1383" s="23">
        <f t="shared" si="12"/>
        <v>0</v>
      </c>
    </row>
    <row r="1384" spans="1:9" ht="47.25" x14ac:dyDescent="0.25">
      <c r="A1384" s="3"/>
      <c r="B1384" s="21" t="s">
        <v>33</v>
      </c>
      <c r="C1384" s="22" t="s">
        <v>34</v>
      </c>
      <c r="D1384" s="23">
        <v>44131.8</v>
      </c>
      <c r="E1384" s="92"/>
      <c r="F1384" s="92"/>
      <c r="G1384" s="23">
        <f t="shared" si="12"/>
        <v>0</v>
      </c>
    </row>
    <row r="1385" spans="1:9" ht="24" customHeight="1" x14ac:dyDescent="0.25">
      <c r="A1385" s="3"/>
      <c r="B1385" s="21" t="s">
        <v>36</v>
      </c>
      <c r="C1385" s="22" t="s">
        <v>37</v>
      </c>
      <c r="D1385" s="23">
        <v>942050.31</v>
      </c>
      <c r="E1385" s="92"/>
      <c r="F1385" s="92"/>
      <c r="G1385" s="23">
        <f t="shared" si="12"/>
        <v>0</v>
      </c>
      <c r="I1385" s="171"/>
    </row>
    <row r="1386" spans="1:9" ht="15.75" x14ac:dyDescent="0.25">
      <c r="A1386" s="3"/>
      <c r="B1386" s="25"/>
      <c r="C1386" s="26" t="s">
        <v>38</v>
      </c>
      <c r="D1386" s="27">
        <f>SUM(D1376:D1385)</f>
        <v>3457892.6799999997</v>
      </c>
      <c r="E1386" s="93">
        <f>SUM(E1376:E1385)</f>
        <v>0</v>
      </c>
      <c r="F1386" s="93">
        <f>SUM(F1376:F1385)</f>
        <v>0</v>
      </c>
      <c r="G1386" s="27">
        <f>SUM(G1376:G1385)</f>
        <v>0</v>
      </c>
    </row>
    <row r="1387" spans="1:9" ht="15.75" x14ac:dyDescent="0.25">
      <c r="A1387" s="3"/>
      <c r="B1387" s="4"/>
      <c r="C1387" s="4"/>
      <c r="D1387" s="3"/>
      <c r="E1387" s="3"/>
      <c r="F1387" s="3"/>
      <c r="G1387" s="3"/>
    </row>
    <row r="1388" spans="1:9" s="2" customFormat="1" ht="15.75" x14ac:dyDescent="0.25">
      <c r="A1388" s="4"/>
      <c r="B1388" s="4"/>
      <c r="C1388" s="94" t="s">
        <v>174</v>
      </c>
      <c r="D1388" s="94"/>
      <c r="E1388" s="94"/>
      <c r="F1388" s="94"/>
      <c r="G1388" s="56">
        <v>743463</v>
      </c>
    </row>
    <row r="1389" spans="1:9" ht="48" customHeight="1" x14ac:dyDescent="0.25">
      <c r="A1389" s="3"/>
      <c r="B1389" s="4"/>
      <c r="C1389" s="200" t="s">
        <v>646</v>
      </c>
      <c r="D1389" s="200"/>
      <c r="E1389" s="200"/>
      <c r="F1389" s="200"/>
      <c r="G1389" s="45"/>
    </row>
    <row r="1390" spans="1:9" ht="15.75" x14ac:dyDescent="0.25">
      <c r="A1390" s="3"/>
      <c r="B1390" s="4"/>
      <c r="C1390" s="94" t="s">
        <v>50</v>
      </c>
      <c r="D1390" s="94"/>
      <c r="E1390" s="94"/>
      <c r="F1390" s="94"/>
      <c r="G1390" s="56">
        <f>SUM(G1391:G1393)</f>
        <v>1357436.08</v>
      </c>
    </row>
    <row r="1391" spans="1:9" ht="21.75" customHeight="1" x14ac:dyDescent="0.25">
      <c r="A1391" s="3"/>
      <c r="B1391" s="4"/>
      <c r="C1391" s="200" t="s">
        <v>647</v>
      </c>
      <c r="D1391" s="200"/>
      <c r="E1391" s="200"/>
      <c r="F1391" s="200"/>
      <c r="G1391" s="45">
        <v>1071479.3700000001</v>
      </c>
    </row>
    <row r="1392" spans="1:9" ht="15.75" x14ac:dyDescent="0.25">
      <c r="A1392" s="3"/>
      <c r="B1392" s="4"/>
      <c r="C1392" s="3" t="s">
        <v>648</v>
      </c>
      <c r="D1392" s="3"/>
      <c r="E1392" s="3"/>
      <c r="F1392" s="3"/>
      <c r="G1392" s="45">
        <v>244956.71</v>
      </c>
    </row>
    <row r="1393" spans="1:7" ht="17.25" customHeight="1" x14ac:dyDescent="0.25">
      <c r="A1393" s="3"/>
      <c r="B1393" s="4"/>
      <c r="C1393" s="203" t="s">
        <v>649</v>
      </c>
      <c r="D1393" s="203"/>
      <c r="E1393" s="203"/>
      <c r="F1393" s="203"/>
      <c r="G1393" s="45">
        <v>41000</v>
      </c>
    </row>
    <row r="1394" spans="1:7" ht="15.75" x14ac:dyDescent="0.25">
      <c r="A1394" s="3"/>
      <c r="B1394" s="4"/>
      <c r="C1394" s="3" t="s">
        <v>650</v>
      </c>
      <c r="D1394" s="3"/>
      <c r="E1394" s="3"/>
      <c r="F1394" s="3"/>
      <c r="G1394" s="45"/>
    </row>
    <row r="1395" spans="1:7" ht="20.25" customHeight="1" x14ac:dyDescent="0.25">
      <c r="A1395" s="3"/>
      <c r="B1395" s="4"/>
      <c r="C1395" s="94" t="s">
        <v>651</v>
      </c>
      <c r="D1395" s="94"/>
      <c r="E1395" s="94"/>
      <c r="F1395" s="94"/>
      <c r="G1395" s="56">
        <f>SUM(G1396:G1399)</f>
        <v>147323.91</v>
      </c>
    </row>
    <row r="1396" spans="1:7" ht="18.75" customHeight="1" x14ac:dyDescent="0.25">
      <c r="A1396" s="3"/>
      <c r="B1396" s="4"/>
      <c r="C1396" s="3" t="s">
        <v>652</v>
      </c>
      <c r="D1396" s="3"/>
      <c r="E1396" s="3"/>
      <c r="F1396" s="3"/>
      <c r="G1396" s="45">
        <v>23320.720000000001</v>
      </c>
    </row>
    <row r="1397" spans="1:7" ht="15.75" x14ac:dyDescent="0.25">
      <c r="A1397" s="3"/>
      <c r="B1397" s="4"/>
      <c r="C1397" s="3" t="s">
        <v>653</v>
      </c>
      <c r="D1397" s="3"/>
      <c r="E1397" s="3"/>
      <c r="F1397" s="3"/>
      <c r="G1397" s="45">
        <v>46303.37</v>
      </c>
    </row>
    <row r="1398" spans="1:7" ht="15.75" x14ac:dyDescent="0.25">
      <c r="A1398" s="3"/>
      <c r="B1398" s="4"/>
      <c r="C1398" s="3" t="s">
        <v>75</v>
      </c>
      <c r="D1398" s="3"/>
      <c r="E1398" s="3"/>
      <c r="F1398" s="3"/>
      <c r="G1398" s="45">
        <v>46781.54</v>
      </c>
    </row>
    <row r="1399" spans="1:7" ht="15.75" x14ac:dyDescent="0.25">
      <c r="A1399" s="3"/>
      <c r="B1399" s="4"/>
      <c r="C1399" s="3" t="s">
        <v>654</v>
      </c>
      <c r="D1399" s="3"/>
      <c r="E1399" s="3"/>
      <c r="F1399" s="3"/>
      <c r="G1399" s="45">
        <v>30918.28</v>
      </c>
    </row>
    <row r="1400" spans="1:7" ht="22.5" customHeight="1" x14ac:dyDescent="0.25">
      <c r="A1400" s="3"/>
      <c r="B1400" s="4"/>
      <c r="C1400" s="94" t="s">
        <v>185</v>
      </c>
      <c r="D1400" s="94"/>
      <c r="E1400" s="94"/>
      <c r="F1400" s="94"/>
      <c r="G1400" s="56">
        <f>G1401+G1402</f>
        <v>64859.8</v>
      </c>
    </row>
    <row r="1401" spans="1:7" ht="19.5" customHeight="1" x14ac:dyDescent="0.25">
      <c r="A1401" s="3"/>
      <c r="B1401" s="4"/>
      <c r="C1401" s="3" t="s">
        <v>655</v>
      </c>
      <c r="D1401" s="3"/>
      <c r="E1401" s="3"/>
      <c r="F1401" s="3"/>
      <c r="G1401" s="45">
        <v>9307</v>
      </c>
    </row>
    <row r="1402" spans="1:7" ht="15.75" x14ac:dyDescent="0.25">
      <c r="A1402" s="3"/>
      <c r="B1402" s="4"/>
      <c r="C1402" s="3" t="s">
        <v>656</v>
      </c>
      <c r="D1402" s="3"/>
      <c r="E1402" s="3"/>
      <c r="F1402" s="3"/>
      <c r="G1402" s="45">
        <v>55552.800000000003</v>
      </c>
    </row>
    <row r="1403" spans="1:7" ht="21.75" customHeight="1" x14ac:dyDescent="0.25">
      <c r="A1403" s="3"/>
      <c r="B1403" s="4"/>
      <c r="C1403" s="94" t="s">
        <v>86</v>
      </c>
      <c r="D1403" s="94"/>
      <c r="E1403" s="94"/>
      <c r="F1403" s="94"/>
      <c r="G1403" s="56">
        <f>SUM(G1404:G1405)</f>
        <v>108206.07</v>
      </c>
    </row>
    <row r="1404" spans="1:7" ht="19.5" customHeight="1" x14ac:dyDescent="0.25">
      <c r="A1404" s="3"/>
      <c r="B1404" s="4"/>
      <c r="C1404" s="3" t="s">
        <v>657</v>
      </c>
      <c r="D1404" s="3"/>
      <c r="E1404" s="3"/>
      <c r="F1404" s="3"/>
      <c r="G1404" s="45">
        <v>59156.18</v>
      </c>
    </row>
    <row r="1405" spans="1:7" ht="15.75" x14ac:dyDescent="0.25">
      <c r="A1405" s="3"/>
      <c r="B1405" s="4"/>
      <c r="C1405" s="3" t="s">
        <v>290</v>
      </c>
      <c r="D1405" s="3"/>
      <c r="E1405" s="3"/>
      <c r="F1405" s="3"/>
      <c r="G1405" s="45">
        <v>49049.89</v>
      </c>
    </row>
    <row r="1406" spans="1:7" ht="20.25" customHeight="1" x14ac:dyDescent="0.25">
      <c r="A1406" s="3"/>
      <c r="B1406" s="4"/>
      <c r="C1406" s="94" t="s">
        <v>89</v>
      </c>
      <c r="D1406" s="94"/>
      <c r="E1406" s="94"/>
      <c r="F1406" s="94"/>
      <c r="G1406" s="56">
        <f>SUM(G1407:G1410)</f>
        <v>50421.71</v>
      </c>
    </row>
    <row r="1407" spans="1:7" ht="18.75" customHeight="1" x14ac:dyDescent="0.25">
      <c r="A1407" s="3"/>
      <c r="B1407" s="4"/>
      <c r="C1407" s="3" t="s">
        <v>658</v>
      </c>
      <c r="D1407" s="3"/>
      <c r="E1407" s="3"/>
      <c r="F1407" s="3"/>
      <c r="G1407" s="45">
        <v>18264.62</v>
      </c>
    </row>
    <row r="1408" spans="1:7" ht="15.75" x14ac:dyDescent="0.25">
      <c r="A1408" s="3"/>
      <c r="B1408" s="4"/>
      <c r="C1408" s="3" t="s">
        <v>659</v>
      </c>
      <c r="D1408" s="3"/>
      <c r="E1408" s="3"/>
      <c r="F1408" s="3"/>
      <c r="G1408" s="45">
        <v>23077.119999999999</v>
      </c>
    </row>
    <row r="1409" spans="1:7" ht="15.75" x14ac:dyDescent="0.25">
      <c r="A1409" s="3"/>
      <c r="B1409" s="4"/>
      <c r="C1409" s="3" t="s">
        <v>660</v>
      </c>
      <c r="D1409" s="3"/>
      <c r="E1409" s="3"/>
      <c r="F1409" s="3"/>
      <c r="G1409" s="45">
        <v>3809.97</v>
      </c>
    </row>
    <row r="1410" spans="1:7" ht="15.75" x14ac:dyDescent="0.25">
      <c r="A1410" s="3"/>
      <c r="B1410" s="4"/>
      <c r="C1410" s="3" t="s">
        <v>661</v>
      </c>
      <c r="D1410" s="3"/>
      <c r="E1410" s="3"/>
      <c r="F1410" s="3"/>
      <c r="G1410" s="45">
        <v>5270</v>
      </c>
    </row>
    <row r="1411" spans="1:7" ht="22.5" customHeight="1" x14ac:dyDescent="0.25">
      <c r="A1411" s="3"/>
      <c r="B1411" s="4"/>
      <c r="C1411" s="94" t="s">
        <v>97</v>
      </c>
      <c r="D1411" s="94"/>
      <c r="E1411" s="94"/>
      <c r="F1411" s="94"/>
      <c r="G1411" s="56">
        <f>SUM(G1412:G1418)</f>
        <v>44131.8</v>
      </c>
    </row>
    <row r="1412" spans="1:7" ht="19.5" customHeight="1" x14ac:dyDescent="0.25">
      <c r="A1412" s="3"/>
      <c r="B1412" s="4"/>
      <c r="C1412" s="3" t="s">
        <v>367</v>
      </c>
      <c r="D1412" s="3"/>
      <c r="E1412" s="3"/>
      <c r="F1412" s="3"/>
      <c r="G1412" s="45">
        <v>2949</v>
      </c>
    </row>
    <row r="1413" spans="1:7" ht="15.75" x14ac:dyDescent="0.25">
      <c r="A1413" s="3"/>
      <c r="B1413" s="4"/>
      <c r="C1413" s="3" t="s">
        <v>662</v>
      </c>
      <c r="D1413" s="3"/>
      <c r="E1413" s="3"/>
      <c r="F1413" s="3"/>
      <c r="G1413" s="45">
        <v>6614</v>
      </c>
    </row>
    <row r="1414" spans="1:7" ht="15.75" x14ac:dyDescent="0.25">
      <c r="A1414" s="3"/>
      <c r="B1414" s="4"/>
      <c r="C1414" s="3" t="s">
        <v>663</v>
      </c>
      <c r="D1414" s="3"/>
      <c r="E1414" s="3"/>
      <c r="F1414" s="3"/>
      <c r="G1414" s="45">
        <v>6344</v>
      </c>
    </row>
    <row r="1415" spans="1:7" ht="15.75" x14ac:dyDescent="0.25">
      <c r="A1415" s="3"/>
      <c r="B1415" s="4"/>
      <c r="C1415" s="3" t="s">
        <v>664</v>
      </c>
      <c r="D1415" s="3"/>
      <c r="E1415" s="3"/>
      <c r="F1415" s="3"/>
      <c r="G1415" s="45">
        <v>6340</v>
      </c>
    </row>
    <row r="1416" spans="1:7" ht="15.75" x14ac:dyDescent="0.25">
      <c r="A1416" s="3"/>
      <c r="B1416" s="4"/>
      <c r="C1416" s="3" t="s">
        <v>665</v>
      </c>
      <c r="D1416" s="3"/>
      <c r="E1416" s="3"/>
      <c r="F1416" s="3"/>
      <c r="G1416" s="45">
        <v>5535</v>
      </c>
    </row>
    <row r="1417" spans="1:7" ht="15.75" x14ac:dyDescent="0.25">
      <c r="A1417" s="3"/>
      <c r="B1417" s="4"/>
      <c r="C1417" s="3" t="s">
        <v>666</v>
      </c>
      <c r="D1417" s="3"/>
      <c r="E1417" s="3"/>
      <c r="F1417" s="3"/>
      <c r="G1417" s="45">
        <v>5870</v>
      </c>
    </row>
    <row r="1418" spans="1:7" ht="15.75" x14ac:dyDescent="0.25">
      <c r="A1418" s="3"/>
      <c r="B1418" s="4"/>
      <c r="C1418" s="3" t="s">
        <v>667</v>
      </c>
      <c r="D1418" s="3"/>
      <c r="E1418" s="3"/>
      <c r="F1418" s="3"/>
      <c r="G1418" s="45">
        <v>10479.799999999999</v>
      </c>
    </row>
    <row r="1419" spans="1:7" ht="21.75" customHeight="1" x14ac:dyDescent="0.25">
      <c r="A1419" s="3"/>
      <c r="B1419" s="4"/>
      <c r="C1419" s="94" t="s">
        <v>668</v>
      </c>
      <c r="D1419" s="94"/>
      <c r="E1419" s="94"/>
      <c r="F1419" s="94"/>
      <c r="G1419" s="56">
        <f>SUM(G1420:G1422)</f>
        <v>942050.31</v>
      </c>
    </row>
    <row r="1420" spans="1:7" ht="20.25" customHeight="1" x14ac:dyDescent="0.25">
      <c r="A1420" s="3"/>
      <c r="B1420" s="4"/>
      <c r="C1420" s="3" t="s">
        <v>116</v>
      </c>
      <c r="D1420" s="3"/>
      <c r="E1420" s="3"/>
      <c r="F1420" s="3"/>
      <c r="G1420" s="45">
        <v>49923.17</v>
      </c>
    </row>
    <row r="1421" spans="1:7" ht="15.75" customHeight="1" x14ac:dyDescent="0.25">
      <c r="A1421" s="3"/>
      <c r="B1421" s="4"/>
      <c r="C1421" s="200" t="s">
        <v>669</v>
      </c>
      <c r="D1421" s="200"/>
      <c r="E1421" s="200"/>
      <c r="F1421" s="200"/>
      <c r="G1421" s="45">
        <v>850833.86</v>
      </c>
    </row>
    <row r="1422" spans="1:7" ht="15.75" x14ac:dyDescent="0.25">
      <c r="A1422" s="3"/>
      <c r="B1422" s="4"/>
      <c r="C1422" s="3" t="s">
        <v>115</v>
      </c>
      <c r="D1422" s="3"/>
      <c r="E1422" s="3"/>
      <c r="F1422" s="3"/>
      <c r="G1422" s="45">
        <v>41293.279999999999</v>
      </c>
    </row>
    <row r="1423" spans="1:7" ht="18" customHeight="1" x14ac:dyDescent="0.25">
      <c r="A1423" s="3"/>
      <c r="B1423" s="4"/>
      <c r="C1423" s="94" t="s">
        <v>118</v>
      </c>
      <c r="D1423" s="3"/>
      <c r="E1423" s="3"/>
      <c r="F1423" s="3"/>
      <c r="G1423" s="3"/>
    </row>
    <row r="1424" spans="1:7" ht="16.5" customHeight="1" x14ac:dyDescent="0.25">
      <c r="A1424" s="3"/>
      <c r="B1424" s="4"/>
      <c r="C1424" s="94" t="s">
        <v>119</v>
      </c>
      <c r="D1424" s="3"/>
      <c r="E1424" s="3"/>
      <c r="F1424" s="3"/>
      <c r="G1424" s="56">
        <v>214703.72</v>
      </c>
    </row>
    <row r="1425" spans="1:9" ht="19.5" customHeight="1" x14ac:dyDescent="0.25">
      <c r="A1425" s="3"/>
      <c r="B1425" s="4"/>
      <c r="C1425" s="3" t="s">
        <v>670</v>
      </c>
      <c r="D1425" s="3"/>
      <c r="E1425" s="203" t="s">
        <v>671</v>
      </c>
      <c r="F1425" s="203"/>
      <c r="G1425" s="45"/>
    </row>
    <row r="1426" spans="1:9" ht="15.75" x14ac:dyDescent="0.25">
      <c r="A1426" s="3"/>
      <c r="B1426" s="4"/>
      <c r="C1426" s="3" t="s">
        <v>672</v>
      </c>
      <c r="D1426" s="3"/>
      <c r="E1426" s="3" t="s">
        <v>673</v>
      </c>
      <c r="F1426" s="3"/>
      <c r="G1426" s="45"/>
    </row>
    <row r="1427" spans="1:9" ht="15.75" x14ac:dyDescent="0.25">
      <c r="A1427" s="3"/>
      <c r="B1427" s="4"/>
      <c r="C1427" s="3" t="s">
        <v>674</v>
      </c>
      <c r="D1427" s="3"/>
      <c r="E1427" s="3" t="s">
        <v>675</v>
      </c>
      <c r="F1427" s="3"/>
      <c r="G1427" s="45"/>
    </row>
    <row r="1428" spans="1:9" ht="15.75" x14ac:dyDescent="0.25">
      <c r="A1428" s="3"/>
      <c r="B1428" s="4"/>
      <c r="C1428" s="3" t="s">
        <v>676</v>
      </c>
      <c r="D1428" s="3"/>
      <c r="E1428" s="3" t="s">
        <v>677</v>
      </c>
      <c r="F1428" s="3"/>
      <c r="G1428" s="45"/>
      <c r="I1428" s="49"/>
    </row>
    <row r="1429" spans="1:9" ht="15.75" customHeight="1" x14ac:dyDescent="0.25">
      <c r="A1429" s="3"/>
      <c r="B1429" s="4"/>
      <c r="C1429" s="200" t="s">
        <v>678</v>
      </c>
      <c r="D1429" s="200"/>
      <c r="E1429" s="200" t="s">
        <v>679</v>
      </c>
      <c r="F1429" s="200"/>
      <c r="G1429" s="200"/>
    </row>
    <row r="1430" spans="1:9" ht="15.75" x14ac:dyDescent="0.25">
      <c r="A1430" s="3"/>
      <c r="B1430" s="4"/>
      <c r="C1430" s="94" t="s">
        <v>680</v>
      </c>
      <c r="D1430" s="3"/>
      <c r="E1430" s="3"/>
      <c r="F1430" s="3"/>
      <c r="G1430" s="56">
        <f>G1431</f>
        <v>23756.959999999999</v>
      </c>
    </row>
    <row r="1431" spans="1:9" ht="15.75" x14ac:dyDescent="0.25">
      <c r="A1431" s="3"/>
      <c r="B1431" s="4"/>
      <c r="C1431" s="3" t="s">
        <v>681</v>
      </c>
      <c r="D1431" s="3"/>
      <c r="E1431" s="3"/>
      <c r="F1431" s="3"/>
      <c r="G1431" s="45">
        <v>23756.959999999999</v>
      </c>
    </row>
    <row r="1432" spans="1:9" ht="15.75" x14ac:dyDescent="0.25">
      <c r="A1432" s="3"/>
      <c r="B1432" s="4"/>
      <c r="C1432" s="4"/>
      <c r="D1432" s="3"/>
      <c r="E1432" s="3"/>
      <c r="F1432" s="3"/>
      <c r="G1432" s="3"/>
    </row>
    <row r="1433" spans="1:9" ht="31.5" customHeight="1" x14ac:dyDescent="0.25">
      <c r="A1433" s="3"/>
      <c r="B1433" s="64" t="s">
        <v>137</v>
      </c>
      <c r="C1433" s="204" t="s">
        <v>138</v>
      </c>
      <c r="D1433" s="204"/>
      <c r="E1433" s="204"/>
      <c r="F1433" s="204"/>
      <c r="G1433" s="204"/>
    </row>
    <row r="1434" spans="1:9" ht="15.75" x14ac:dyDescent="0.25">
      <c r="A1434" s="3"/>
      <c r="B1434" s="64"/>
      <c r="C1434" s="59" t="s">
        <v>139</v>
      </c>
      <c r="D1434" s="101"/>
      <c r="E1434" s="101"/>
      <c r="F1434" s="101"/>
      <c r="G1434" s="101"/>
    </row>
    <row r="1435" spans="1:9" ht="15.75" x14ac:dyDescent="0.25">
      <c r="A1435" s="3"/>
      <c r="B1435" s="64"/>
      <c r="C1435" s="149"/>
      <c r="D1435" s="101"/>
      <c r="E1435" s="101"/>
      <c r="F1435" s="101"/>
      <c r="G1435" s="101"/>
    </row>
    <row r="1436" spans="1:9" ht="30.75" customHeight="1" x14ac:dyDescent="0.25">
      <c r="A1436" s="3"/>
      <c r="B1436" s="9" t="s">
        <v>140</v>
      </c>
      <c r="C1436" s="204" t="s">
        <v>141</v>
      </c>
      <c r="D1436" s="204"/>
      <c r="E1436" s="204"/>
      <c r="F1436" s="204"/>
      <c r="G1436" s="204"/>
    </row>
    <row r="1437" spans="1:9" ht="15.75" x14ac:dyDescent="0.25">
      <c r="A1437" s="3"/>
      <c r="B1437" s="4"/>
      <c r="C1437" s="4" t="s">
        <v>142</v>
      </c>
      <c r="D1437" s="3"/>
      <c r="E1437" s="3"/>
      <c r="F1437" s="3"/>
      <c r="G1437" s="3"/>
    </row>
    <row r="1438" spans="1:9" ht="54" customHeight="1" x14ac:dyDescent="0.25">
      <c r="A1438" s="3"/>
      <c r="B1438" s="66" t="s">
        <v>143</v>
      </c>
      <c r="C1438" s="66" t="s">
        <v>144</v>
      </c>
      <c r="D1438" s="66" t="s">
        <v>145</v>
      </c>
      <c r="E1438" s="102" t="s">
        <v>146</v>
      </c>
      <c r="F1438" s="66" t="s">
        <v>147</v>
      </c>
      <c r="G1438" s="4"/>
    </row>
    <row r="1439" spans="1:9" s="2" customFormat="1" ht="15.75" x14ac:dyDescent="0.25">
      <c r="A1439" s="4"/>
      <c r="B1439" s="67" t="s">
        <v>17</v>
      </c>
      <c r="C1439" s="67" t="s">
        <v>19</v>
      </c>
      <c r="D1439" s="67" t="s">
        <v>21</v>
      </c>
      <c r="E1439" s="103" t="s">
        <v>23</v>
      </c>
      <c r="F1439" s="67" t="s">
        <v>25</v>
      </c>
      <c r="G1439" s="4"/>
    </row>
    <row r="1440" spans="1:9" ht="15.75" x14ac:dyDescent="0.25">
      <c r="A1440" s="3"/>
      <c r="B1440" s="69" t="s">
        <v>1</v>
      </c>
      <c r="C1440" s="70" t="s">
        <v>148</v>
      </c>
      <c r="D1440" s="71">
        <f>D1442+D1443</f>
        <v>1307659.79</v>
      </c>
      <c r="E1440" s="104">
        <f>E1442+E1443</f>
        <v>0</v>
      </c>
      <c r="F1440" s="71">
        <f>F1442+F1443</f>
        <v>-1307659.79</v>
      </c>
      <c r="G1440" s="4"/>
    </row>
    <row r="1441" spans="1:9" ht="15.75" x14ac:dyDescent="0.25">
      <c r="A1441" s="3"/>
      <c r="B1441" s="74"/>
      <c r="C1441" s="70" t="s">
        <v>149</v>
      </c>
      <c r="D1441" s="70"/>
      <c r="E1441" s="105"/>
      <c r="F1441" s="70"/>
      <c r="G1441" s="4"/>
    </row>
    <row r="1442" spans="1:9" ht="15.75" x14ac:dyDescent="0.25">
      <c r="A1442" s="3"/>
      <c r="B1442" s="74"/>
      <c r="C1442" s="70" t="s">
        <v>150</v>
      </c>
      <c r="D1442" s="71">
        <v>1307659.79</v>
      </c>
      <c r="E1442" s="104"/>
      <c r="F1442" s="71">
        <f>E1442-D1442</f>
        <v>-1307659.79</v>
      </c>
      <c r="G1442" s="4"/>
    </row>
    <row r="1443" spans="1:9" ht="15.75" x14ac:dyDescent="0.25">
      <c r="A1443" s="3"/>
      <c r="B1443" s="75"/>
      <c r="C1443" s="70" t="s">
        <v>151</v>
      </c>
      <c r="D1443" s="71">
        <v>0</v>
      </c>
      <c r="E1443" s="104"/>
      <c r="F1443" s="71">
        <f>E1443-D1443</f>
        <v>0</v>
      </c>
      <c r="G1443" s="4"/>
    </row>
    <row r="1444" spans="1:9" ht="15.75" x14ac:dyDescent="0.25">
      <c r="A1444" s="3"/>
      <c r="B1444" s="70" t="s">
        <v>137</v>
      </c>
      <c r="C1444" s="70" t="s">
        <v>152</v>
      </c>
      <c r="D1444" s="71">
        <v>7822.06</v>
      </c>
      <c r="E1444" s="104"/>
      <c r="F1444" s="71">
        <f>E1444-D1444</f>
        <v>-7822.06</v>
      </c>
      <c r="G1444" s="4"/>
    </row>
    <row r="1445" spans="1:9" ht="15.75" x14ac:dyDescent="0.25">
      <c r="A1445" s="3"/>
      <c r="B1445" s="76"/>
      <c r="C1445" s="76" t="s">
        <v>153</v>
      </c>
      <c r="D1445" s="77">
        <f>D1440+D1444</f>
        <v>1315481.8500000001</v>
      </c>
      <c r="E1445" s="106">
        <f>E1440+E1444</f>
        <v>0</v>
      </c>
      <c r="F1445" s="77">
        <f>F1440+F1444</f>
        <v>-1315481.8500000001</v>
      </c>
      <c r="G1445" s="4"/>
    </row>
    <row r="1446" spans="1:9" ht="15.75" x14ac:dyDescent="0.25">
      <c r="A1446" s="3"/>
      <c r="B1446" s="4"/>
      <c r="C1446" s="4"/>
      <c r="D1446" s="4"/>
      <c r="E1446" s="4"/>
      <c r="F1446" s="4"/>
      <c r="G1446" s="4"/>
    </row>
    <row r="1447" spans="1:9" ht="15.75" x14ac:dyDescent="0.25">
      <c r="A1447" s="3"/>
      <c r="B1447" s="4"/>
      <c r="C1447" s="94" t="s">
        <v>637</v>
      </c>
      <c r="D1447" s="3"/>
      <c r="E1447" s="3"/>
      <c r="F1447" s="3"/>
      <c r="G1447" s="3"/>
    </row>
    <row r="1448" spans="1:9" ht="15.75" x14ac:dyDescent="0.25">
      <c r="A1448" s="3"/>
      <c r="B1448" s="4"/>
      <c r="C1448" s="94" t="s">
        <v>119</v>
      </c>
      <c r="D1448" s="3"/>
      <c r="E1448" s="3"/>
      <c r="F1448" s="3"/>
      <c r="G1448" s="56">
        <v>0</v>
      </c>
    </row>
    <row r="1449" spans="1:9" ht="18.75" customHeight="1" x14ac:dyDescent="0.25">
      <c r="A1449" s="3"/>
      <c r="B1449" s="4"/>
      <c r="C1449" s="101" t="s">
        <v>134</v>
      </c>
      <c r="D1449" s="65"/>
      <c r="E1449" s="65"/>
      <c r="F1449" s="65"/>
      <c r="G1449" s="56">
        <f>G1450+G1451</f>
        <v>51420.47</v>
      </c>
      <c r="I1449" s="49"/>
    </row>
    <row r="1450" spans="1:9" ht="15.75" x14ac:dyDescent="0.25">
      <c r="A1450" s="3"/>
      <c r="B1450" s="4"/>
      <c r="C1450" s="3" t="s">
        <v>682</v>
      </c>
      <c r="D1450" s="3"/>
      <c r="E1450" s="3"/>
      <c r="F1450" s="3"/>
      <c r="G1450" s="45">
        <v>51420.47</v>
      </c>
    </row>
    <row r="1451" spans="1:9" ht="15.75" x14ac:dyDescent="0.25">
      <c r="A1451" s="3"/>
      <c r="B1451" s="4"/>
      <c r="C1451" s="3" t="s">
        <v>238</v>
      </c>
      <c r="D1451" s="3"/>
      <c r="E1451" s="3"/>
      <c r="F1451" s="3"/>
      <c r="G1451" s="45">
        <v>0</v>
      </c>
    </row>
    <row r="1452" spans="1:9" ht="15.75" x14ac:dyDescent="0.25">
      <c r="A1452" s="3"/>
      <c r="B1452" s="4"/>
      <c r="C1452" s="4"/>
      <c r="D1452" s="4"/>
      <c r="E1452" s="4"/>
      <c r="F1452" s="4"/>
      <c r="G1452" s="4"/>
    </row>
    <row r="1453" spans="1:9" ht="15.75" customHeight="1" x14ac:dyDescent="0.25">
      <c r="A1453" s="3"/>
      <c r="B1453" s="31" t="s">
        <v>683</v>
      </c>
      <c r="C1453" s="194" t="s">
        <v>684</v>
      </c>
      <c r="D1453" s="194"/>
      <c r="E1453" s="194"/>
      <c r="F1453" s="194"/>
      <c r="G1453" s="194"/>
    </row>
    <row r="1454" spans="1:9" ht="15" customHeight="1" x14ac:dyDescent="0.25">
      <c r="A1454" s="3"/>
      <c r="B1454" s="4"/>
      <c r="C1454" s="194"/>
      <c r="D1454" s="194"/>
      <c r="E1454" s="194"/>
      <c r="F1454" s="194"/>
      <c r="G1454" s="194"/>
    </row>
    <row r="1455" spans="1:9" ht="15.75" x14ac:dyDescent="0.25">
      <c r="A1455" s="3"/>
      <c r="B1455" s="4"/>
      <c r="C1455" s="4"/>
      <c r="D1455" s="4"/>
      <c r="E1455" s="4"/>
      <c r="F1455" s="4"/>
      <c r="G1455" s="4"/>
    </row>
    <row r="1456" spans="1:9" ht="31.5" x14ac:dyDescent="0.25">
      <c r="A1456" s="3"/>
      <c r="B1456" s="76" t="s">
        <v>143</v>
      </c>
      <c r="C1456" s="20" t="s">
        <v>144</v>
      </c>
      <c r="D1456" s="20" t="s">
        <v>160</v>
      </c>
      <c r="E1456" s="91" t="s">
        <v>161</v>
      </c>
      <c r="F1456" s="4"/>
      <c r="G1456" s="4"/>
    </row>
    <row r="1457" spans="1:7" ht="31.5" x14ac:dyDescent="0.25">
      <c r="A1457" s="3"/>
      <c r="B1457" s="70" t="s">
        <v>17</v>
      </c>
      <c r="C1457" s="81" t="s">
        <v>162</v>
      </c>
      <c r="D1457" s="82">
        <v>3452</v>
      </c>
      <c r="E1457" s="108"/>
      <c r="F1457" s="4"/>
      <c r="G1457" s="4"/>
    </row>
    <row r="1458" spans="1:7" ht="15.75" x14ac:dyDescent="0.25">
      <c r="A1458" s="3"/>
      <c r="B1458" s="70" t="s">
        <v>19</v>
      </c>
      <c r="C1458" s="81" t="s">
        <v>163</v>
      </c>
      <c r="D1458" s="83">
        <v>210599</v>
      </c>
      <c r="E1458" s="109"/>
      <c r="F1458" s="4"/>
      <c r="G1458" s="4"/>
    </row>
    <row r="1459" spans="1:7" ht="15.75" x14ac:dyDescent="0.25">
      <c r="A1459" s="3"/>
      <c r="B1459" s="70" t="s">
        <v>21</v>
      </c>
      <c r="C1459" s="81" t="s">
        <v>164</v>
      </c>
      <c r="D1459" s="83">
        <v>3899.01</v>
      </c>
      <c r="E1459" s="109"/>
      <c r="F1459" s="4"/>
      <c r="G1459" s="4"/>
    </row>
    <row r="1460" spans="1:7" ht="15.75" x14ac:dyDescent="0.25">
      <c r="A1460" s="3"/>
      <c r="B1460" s="70"/>
      <c r="C1460" s="84" t="s">
        <v>38</v>
      </c>
      <c r="D1460" s="85">
        <f>D1457+D1458+D1459</f>
        <v>217950.01</v>
      </c>
      <c r="E1460" s="110">
        <f>E1457+E1458+E1459</f>
        <v>0</v>
      </c>
      <c r="F1460" s="4"/>
      <c r="G1460" s="4"/>
    </row>
    <row r="1461" spans="1:7" ht="15.75" x14ac:dyDescent="0.25">
      <c r="A1461" s="3"/>
      <c r="B1461" s="4"/>
      <c r="C1461" s="4"/>
      <c r="D1461" s="4"/>
      <c r="E1461" s="4"/>
      <c r="F1461" s="4"/>
      <c r="G1461" s="4"/>
    </row>
    <row r="1462" spans="1:7" ht="15.75" x14ac:dyDescent="0.25">
      <c r="A1462" s="3"/>
      <c r="B1462" s="4"/>
      <c r="C1462" s="96" t="s">
        <v>640</v>
      </c>
      <c r="D1462" s="3"/>
      <c r="E1462" s="3"/>
      <c r="F1462" s="3"/>
      <c r="G1462" s="56">
        <f>G1464+G1465+G1463</f>
        <v>217950.01</v>
      </c>
    </row>
    <row r="1463" spans="1:7" ht="15.75" x14ac:dyDescent="0.25">
      <c r="A1463" s="3"/>
      <c r="B1463" s="4"/>
      <c r="C1463" s="13" t="s">
        <v>685</v>
      </c>
      <c r="D1463" s="3"/>
      <c r="E1463" s="3"/>
      <c r="F1463" s="3"/>
      <c r="G1463" s="45">
        <v>3899.01</v>
      </c>
    </row>
    <row r="1464" spans="1:7" ht="15.75" x14ac:dyDescent="0.25">
      <c r="A1464" s="3"/>
      <c r="B1464" s="4"/>
      <c r="C1464" s="13" t="s">
        <v>686</v>
      </c>
      <c r="D1464" s="3"/>
      <c r="E1464" s="3"/>
      <c r="F1464" s="3"/>
      <c r="G1464" s="45">
        <v>3452</v>
      </c>
    </row>
    <row r="1465" spans="1:7" ht="15.75" x14ac:dyDescent="0.25">
      <c r="A1465" s="3"/>
      <c r="B1465" s="4"/>
      <c r="C1465" s="13" t="s">
        <v>687</v>
      </c>
      <c r="D1465" s="3"/>
      <c r="E1465" s="3"/>
      <c r="F1465" s="3"/>
      <c r="G1465" s="45">
        <v>210599</v>
      </c>
    </row>
    <row r="1466" spans="1:7" ht="14.25" customHeight="1" x14ac:dyDescent="0.25">
      <c r="A1466" s="3"/>
      <c r="B1466" s="4"/>
      <c r="C1466" s="4"/>
      <c r="D1466" s="4"/>
      <c r="E1466" s="4"/>
      <c r="F1466" s="4"/>
      <c r="G1466" s="4"/>
    </row>
    <row r="1467" spans="1:7" ht="15.75" x14ac:dyDescent="0.25">
      <c r="A1467" s="3"/>
      <c r="B1467" s="31" t="s">
        <v>170</v>
      </c>
      <c r="C1467" s="31" t="s">
        <v>171</v>
      </c>
      <c r="D1467" s="94"/>
      <c r="E1467" s="94"/>
      <c r="F1467" s="94"/>
      <c r="G1467" s="3"/>
    </row>
    <row r="1468" spans="1:7" ht="15.75" x14ac:dyDescent="0.25">
      <c r="A1468" s="3"/>
      <c r="B1468" s="4"/>
      <c r="C1468" s="4" t="s">
        <v>139</v>
      </c>
      <c r="D1468" s="3"/>
      <c r="E1468" s="3"/>
      <c r="F1468" s="3"/>
      <c r="G1468" s="3"/>
    </row>
    <row r="1469" spans="1:7" ht="15.75" x14ac:dyDescent="0.25">
      <c r="A1469" s="3"/>
      <c r="B1469" s="4"/>
      <c r="C1469" s="4"/>
      <c r="D1469" s="3"/>
      <c r="E1469" s="3"/>
      <c r="F1469" s="3"/>
      <c r="G1469" s="3"/>
    </row>
    <row r="1470" spans="1:7" ht="15.75" x14ac:dyDescent="0.25">
      <c r="A1470" s="3"/>
      <c r="B1470" s="38" t="s">
        <v>683</v>
      </c>
      <c r="C1470" s="38" t="s">
        <v>688</v>
      </c>
      <c r="D1470" s="141"/>
      <c r="E1470" s="3"/>
      <c r="F1470" s="3"/>
      <c r="G1470" s="3"/>
    </row>
    <row r="1471" spans="1:7" ht="15.75" x14ac:dyDescent="0.25">
      <c r="A1471" s="3"/>
      <c r="B1471" s="4"/>
      <c r="C1471" s="4"/>
      <c r="D1471" s="3"/>
      <c r="E1471" s="3"/>
      <c r="F1471" s="3"/>
      <c r="G1471" s="3"/>
    </row>
    <row r="1472" spans="1:7" ht="15.75" customHeight="1" x14ac:dyDescent="0.25">
      <c r="A1472" s="3"/>
      <c r="B1472" s="4"/>
      <c r="C1472" s="136"/>
      <c r="D1472" s="136"/>
      <c r="E1472" s="136"/>
      <c r="F1472" s="136"/>
      <c r="G1472" s="3"/>
    </row>
    <row r="1473" spans="1:7" ht="15.75" x14ac:dyDescent="0.25">
      <c r="A1473" s="3"/>
      <c r="B1473" s="4"/>
      <c r="C1473" s="7" t="s">
        <v>689</v>
      </c>
      <c r="D1473" s="8"/>
      <c r="E1473" s="8"/>
      <c r="F1473" s="8"/>
      <c r="G1473" s="3"/>
    </row>
    <row r="1474" spans="1:7" ht="15.75" x14ac:dyDescent="0.25">
      <c r="A1474" s="3"/>
      <c r="B1474" s="4"/>
      <c r="C1474" s="4"/>
      <c r="D1474" s="3"/>
      <c r="E1474" s="3"/>
      <c r="F1474" s="3"/>
      <c r="G1474" s="3"/>
    </row>
    <row r="1475" spans="1:7" ht="15.75" customHeight="1" x14ac:dyDescent="0.25">
      <c r="A1475" s="3"/>
      <c r="B1475" s="9" t="s">
        <v>1</v>
      </c>
      <c r="C1475" s="194" t="s">
        <v>2</v>
      </c>
      <c r="D1475" s="194"/>
      <c r="E1475" s="194"/>
      <c r="F1475" s="194"/>
      <c r="G1475" s="194"/>
    </row>
    <row r="1476" spans="1:7" ht="18.75" x14ac:dyDescent="0.25">
      <c r="A1476" s="3"/>
      <c r="B1476" s="4"/>
      <c r="C1476" s="12" t="s">
        <v>4</v>
      </c>
      <c r="D1476" s="13"/>
      <c r="E1476" s="3"/>
      <c r="F1476" s="189">
        <v>5013.7299999999996</v>
      </c>
      <c r="G1476" s="15" t="s">
        <v>5</v>
      </c>
    </row>
    <row r="1477" spans="1:7" ht="18.75" x14ac:dyDescent="0.25">
      <c r="A1477" s="3"/>
      <c r="B1477" s="4"/>
      <c r="C1477" s="12" t="s">
        <v>6</v>
      </c>
      <c r="D1477" s="3"/>
      <c r="E1477" s="3"/>
      <c r="F1477" s="189">
        <v>18965.61</v>
      </c>
      <c r="G1477" s="15" t="s">
        <v>7</v>
      </c>
    </row>
    <row r="1478" spans="1:7" ht="18.75" x14ac:dyDescent="0.25">
      <c r="A1478" s="3"/>
      <c r="B1478" s="4"/>
      <c r="C1478" s="12" t="s">
        <v>8</v>
      </c>
      <c r="D1478" s="3"/>
      <c r="E1478" s="3"/>
      <c r="F1478" s="189">
        <v>7852.65</v>
      </c>
      <c r="G1478" s="15" t="s">
        <v>5</v>
      </c>
    </row>
    <row r="1479" spans="1:7" ht="31.5" customHeight="1" x14ac:dyDescent="0.25">
      <c r="A1479" s="3"/>
      <c r="B1479" s="4"/>
      <c r="C1479" s="195" t="s">
        <v>10</v>
      </c>
      <c r="D1479" s="195"/>
      <c r="E1479" s="195"/>
      <c r="F1479" s="195"/>
      <c r="G1479" s="195"/>
    </row>
    <row r="1480" spans="1:7" ht="15.75" x14ac:dyDescent="0.25">
      <c r="A1480" s="3"/>
      <c r="B1480" s="4"/>
      <c r="C1480" s="4"/>
      <c r="D1480" s="3"/>
      <c r="E1480" s="3"/>
      <c r="F1480" s="3"/>
      <c r="G1480" s="3"/>
    </row>
    <row r="1481" spans="1:7" ht="46.5" customHeight="1" x14ac:dyDescent="0.25">
      <c r="A1481" s="3"/>
      <c r="B1481" s="18" t="s">
        <v>11</v>
      </c>
      <c r="C1481" s="19" t="s">
        <v>12</v>
      </c>
      <c r="D1481" s="20" t="s">
        <v>13</v>
      </c>
      <c r="E1481" s="91" t="s">
        <v>14</v>
      </c>
      <c r="F1481" s="91" t="s">
        <v>15</v>
      </c>
      <c r="G1481" s="20" t="s">
        <v>16</v>
      </c>
    </row>
    <row r="1482" spans="1:7" ht="24" customHeight="1" x14ac:dyDescent="0.25">
      <c r="A1482" s="3"/>
      <c r="B1482" s="21" t="s">
        <v>17</v>
      </c>
      <c r="C1482" s="22" t="s">
        <v>18</v>
      </c>
      <c r="D1482" s="23">
        <v>801067.9</v>
      </c>
      <c r="E1482" s="92"/>
      <c r="F1482" s="92"/>
      <c r="G1482" s="23">
        <f t="shared" ref="G1482:G1491" si="13">E1482-F1482</f>
        <v>0</v>
      </c>
    </row>
    <row r="1483" spans="1:7" ht="23.25" customHeight="1" x14ac:dyDescent="0.25">
      <c r="A1483" s="3"/>
      <c r="B1483" s="21" t="s">
        <v>19</v>
      </c>
      <c r="C1483" s="22" t="s">
        <v>20</v>
      </c>
      <c r="D1483" s="23">
        <v>1898340.31</v>
      </c>
      <c r="E1483" s="92"/>
      <c r="F1483" s="92"/>
      <c r="G1483" s="23">
        <f t="shared" si="13"/>
        <v>0</v>
      </c>
    </row>
    <row r="1484" spans="1:7" ht="31.5" x14ac:dyDescent="0.25">
      <c r="A1484" s="3"/>
      <c r="B1484" s="21" t="s">
        <v>21</v>
      </c>
      <c r="C1484" s="22" t="s">
        <v>22</v>
      </c>
      <c r="D1484" s="23">
        <v>196304.71</v>
      </c>
      <c r="E1484" s="92"/>
      <c r="F1484" s="92"/>
      <c r="G1484" s="23">
        <f t="shared" si="13"/>
        <v>0</v>
      </c>
    </row>
    <row r="1485" spans="1:7" ht="31.5" x14ac:dyDescent="0.25">
      <c r="A1485" s="3"/>
      <c r="B1485" s="21" t="s">
        <v>23</v>
      </c>
      <c r="C1485" s="22" t="s">
        <v>24</v>
      </c>
      <c r="D1485" s="23">
        <v>0</v>
      </c>
      <c r="E1485" s="92"/>
      <c r="F1485" s="92"/>
      <c r="G1485" s="23">
        <f t="shared" si="13"/>
        <v>0</v>
      </c>
    </row>
    <row r="1486" spans="1:7" ht="47.25" x14ac:dyDescent="0.25">
      <c r="A1486" s="3"/>
      <c r="B1486" s="21" t="s">
        <v>25</v>
      </c>
      <c r="C1486" s="22" t="s">
        <v>26</v>
      </c>
      <c r="D1486" s="23">
        <v>86740.84</v>
      </c>
      <c r="E1486" s="92"/>
      <c r="F1486" s="92"/>
      <c r="G1486" s="23">
        <f t="shared" si="13"/>
        <v>0</v>
      </c>
    </row>
    <row r="1487" spans="1:7" ht="47.25" x14ac:dyDescent="0.25">
      <c r="A1487" s="3"/>
      <c r="B1487" s="21" t="s">
        <v>27</v>
      </c>
      <c r="C1487" s="22" t="s">
        <v>28</v>
      </c>
      <c r="D1487" s="23">
        <v>78646.47</v>
      </c>
      <c r="E1487" s="92"/>
      <c r="F1487" s="92"/>
      <c r="G1487" s="23">
        <f t="shared" si="13"/>
        <v>0</v>
      </c>
    </row>
    <row r="1488" spans="1:7" ht="31.5" x14ac:dyDescent="0.25">
      <c r="A1488" s="3"/>
      <c r="B1488" s="21" t="s">
        <v>29</v>
      </c>
      <c r="C1488" s="22" t="s">
        <v>30</v>
      </c>
      <c r="D1488" s="23">
        <v>184501.05</v>
      </c>
      <c r="E1488" s="92"/>
      <c r="F1488" s="92"/>
      <c r="G1488" s="23">
        <f t="shared" si="13"/>
        <v>0</v>
      </c>
    </row>
    <row r="1489" spans="1:7" ht="32.25" customHeight="1" x14ac:dyDescent="0.25">
      <c r="A1489" s="3"/>
      <c r="B1489" s="21" t="s">
        <v>31</v>
      </c>
      <c r="C1489" s="22" t="s">
        <v>32</v>
      </c>
      <c r="D1489" s="23">
        <v>74129</v>
      </c>
      <c r="E1489" s="92"/>
      <c r="F1489" s="92"/>
      <c r="G1489" s="23">
        <f t="shared" si="13"/>
        <v>0</v>
      </c>
    </row>
    <row r="1490" spans="1:7" ht="47.25" x14ac:dyDescent="0.25">
      <c r="A1490" s="3"/>
      <c r="B1490" s="21" t="s">
        <v>33</v>
      </c>
      <c r="C1490" s="22" t="s">
        <v>34</v>
      </c>
      <c r="D1490" s="23">
        <v>117022.46</v>
      </c>
      <c r="E1490" s="92"/>
      <c r="F1490" s="92"/>
      <c r="G1490" s="23">
        <f t="shared" si="13"/>
        <v>0</v>
      </c>
    </row>
    <row r="1491" spans="1:7" ht="23.25" customHeight="1" x14ac:dyDescent="0.25">
      <c r="A1491" s="3"/>
      <c r="B1491" s="21" t="s">
        <v>36</v>
      </c>
      <c r="C1491" s="22" t="s">
        <v>37</v>
      </c>
      <c r="D1491" s="23">
        <v>1205107.99</v>
      </c>
      <c r="E1491" s="92"/>
      <c r="F1491" s="92"/>
      <c r="G1491" s="23">
        <f t="shared" si="13"/>
        <v>0</v>
      </c>
    </row>
    <row r="1492" spans="1:7" ht="24.75" customHeight="1" x14ac:dyDescent="0.25">
      <c r="A1492" s="3"/>
      <c r="B1492" s="25"/>
      <c r="C1492" s="26" t="s">
        <v>38</v>
      </c>
      <c r="D1492" s="27">
        <f>SUM(D1482:D1491)</f>
        <v>4641860.7299999995</v>
      </c>
      <c r="E1492" s="93">
        <f>SUM(E1482:E1491)</f>
        <v>0</v>
      </c>
      <c r="F1492" s="93">
        <f>SUM(F1482:F1491)</f>
        <v>0</v>
      </c>
      <c r="G1492" s="27">
        <f>SUM(G1482:G1491)</f>
        <v>0</v>
      </c>
    </row>
    <row r="1493" spans="1:7" ht="18" customHeight="1" x14ac:dyDescent="0.25">
      <c r="A1493" s="3"/>
      <c r="B1493" s="28"/>
      <c r="C1493" s="111"/>
      <c r="D1493" s="112"/>
      <c r="E1493" s="112"/>
      <c r="F1493" s="112"/>
      <c r="G1493" s="112"/>
    </row>
    <row r="1494" spans="1:7" ht="18" customHeight="1" x14ac:dyDescent="0.25">
      <c r="A1494" s="3"/>
      <c r="B1494" s="28"/>
      <c r="C1494" s="96" t="s">
        <v>18</v>
      </c>
      <c r="D1494" s="94"/>
      <c r="E1494" s="94"/>
      <c r="F1494" s="94"/>
      <c r="G1494" s="113">
        <v>801067.9</v>
      </c>
    </row>
    <row r="1495" spans="1:7" ht="18.75" customHeight="1" x14ac:dyDescent="0.25">
      <c r="A1495" s="3"/>
      <c r="B1495" s="28"/>
      <c r="C1495" s="13" t="s">
        <v>690</v>
      </c>
      <c r="D1495" s="3"/>
      <c r="E1495" s="3"/>
      <c r="F1495" s="3"/>
      <c r="G1495" s="113"/>
    </row>
    <row r="1496" spans="1:7" ht="18.75" customHeight="1" x14ac:dyDescent="0.25">
      <c r="A1496" s="3"/>
      <c r="B1496" s="28"/>
      <c r="C1496" s="13" t="s">
        <v>691</v>
      </c>
      <c r="D1496" s="3"/>
      <c r="E1496" s="3"/>
      <c r="F1496" s="3"/>
      <c r="G1496" s="113"/>
    </row>
    <row r="1497" spans="1:7" ht="19.5" customHeight="1" x14ac:dyDescent="0.25">
      <c r="A1497" s="3"/>
      <c r="B1497" s="28"/>
      <c r="C1497" s="191" t="s">
        <v>50</v>
      </c>
      <c r="D1497" s="94"/>
      <c r="E1497" s="94"/>
      <c r="F1497" s="94"/>
      <c r="G1497" s="113">
        <f>SUM(G1499:G1508)</f>
        <v>1898340.3100000003</v>
      </c>
    </row>
    <row r="1498" spans="1:7" ht="18" customHeight="1" x14ac:dyDescent="0.25">
      <c r="A1498" s="3"/>
      <c r="B1498" s="28"/>
      <c r="C1498" s="97" t="s">
        <v>692</v>
      </c>
      <c r="D1498" s="3"/>
      <c r="E1498" s="3"/>
      <c r="F1498" s="3"/>
      <c r="G1498" s="113"/>
    </row>
    <row r="1499" spans="1:7" ht="18" customHeight="1" x14ac:dyDescent="0.25">
      <c r="A1499" s="3"/>
      <c r="B1499" s="28"/>
      <c r="C1499" s="13" t="s">
        <v>693</v>
      </c>
      <c r="D1499" s="13"/>
      <c r="E1499" s="90" t="s">
        <v>694</v>
      </c>
      <c r="F1499" s="13"/>
      <c r="G1499" s="115">
        <v>813265.04</v>
      </c>
    </row>
    <row r="1500" spans="1:7" ht="18.75" customHeight="1" x14ac:dyDescent="0.25">
      <c r="A1500" s="3"/>
      <c r="B1500" s="28"/>
      <c r="C1500" s="13" t="s">
        <v>695</v>
      </c>
      <c r="D1500" s="13"/>
      <c r="E1500" s="90" t="s">
        <v>696</v>
      </c>
      <c r="F1500" s="13"/>
      <c r="G1500" s="115">
        <v>306499.31</v>
      </c>
    </row>
    <row r="1501" spans="1:7" ht="17.25" customHeight="1" x14ac:dyDescent="0.25">
      <c r="A1501" s="3"/>
      <c r="B1501" s="28"/>
      <c r="C1501" s="13" t="s">
        <v>697</v>
      </c>
      <c r="D1501" s="13"/>
      <c r="E1501" s="90" t="s">
        <v>698</v>
      </c>
      <c r="F1501" s="13"/>
      <c r="G1501" s="115">
        <v>250050.48</v>
      </c>
    </row>
    <row r="1502" spans="1:7" ht="18.75" x14ac:dyDescent="0.25">
      <c r="A1502" s="3"/>
      <c r="B1502" s="4"/>
      <c r="C1502" s="13" t="s">
        <v>699</v>
      </c>
      <c r="D1502" s="13"/>
      <c r="E1502" s="90" t="s">
        <v>700</v>
      </c>
      <c r="F1502" s="13"/>
      <c r="G1502" s="45">
        <v>276402.90999999997</v>
      </c>
    </row>
    <row r="1503" spans="1:7" ht="15.75" customHeight="1" x14ac:dyDescent="0.25">
      <c r="A1503" s="3"/>
      <c r="B1503" s="4"/>
      <c r="C1503" s="125" t="s">
        <v>701</v>
      </c>
      <c r="D1503" s="3"/>
      <c r="E1503" s="172"/>
      <c r="F1503" s="3"/>
      <c r="G1503" s="45"/>
    </row>
    <row r="1504" spans="1:7" ht="18.75" x14ac:dyDescent="0.25">
      <c r="A1504" s="3"/>
      <c r="B1504" s="4"/>
      <c r="C1504" s="13" t="s">
        <v>702</v>
      </c>
      <c r="D1504" s="3"/>
      <c r="E1504" s="192" t="s">
        <v>703</v>
      </c>
      <c r="F1504" s="3"/>
      <c r="G1504" s="45">
        <v>44643.09</v>
      </c>
    </row>
    <row r="1505" spans="1:7" ht="18.75" x14ac:dyDescent="0.25">
      <c r="A1505" s="3"/>
      <c r="B1505" s="4"/>
      <c r="C1505" s="13" t="s">
        <v>704</v>
      </c>
      <c r="D1505" s="13"/>
      <c r="E1505" s="192" t="s">
        <v>705</v>
      </c>
      <c r="F1505" s="13"/>
      <c r="G1505" s="45">
        <v>30578.34</v>
      </c>
    </row>
    <row r="1506" spans="1:7" ht="18.75" x14ac:dyDescent="0.25">
      <c r="A1506" s="3"/>
      <c r="B1506" s="4"/>
      <c r="C1506" s="13" t="s">
        <v>706</v>
      </c>
      <c r="D1506" s="13"/>
      <c r="E1506" s="192" t="s">
        <v>707</v>
      </c>
      <c r="F1506" s="13"/>
      <c r="G1506" s="45">
        <v>80119.070000000007</v>
      </c>
    </row>
    <row r="1507" spans="1:7" ht="18.75" x14ac:dyDescent="0.25">
      <c r="A1507" s="3"/>
      <c r="B1507" s="4"/>
      <c r="C1507" s="13" t="s">
        <v>708</v>
      </c>
      <c r="D1507" s="13"/>
      <c r="E1507" s="192" t="s">
        <v>709</v>
      </c>
      <c r="F1507" s="13"/>
      <c r="G1507" s="45">
        <v>96149.99</v>
      </c>
    </row>
    <row r="1508" spans="1:7" ht="18.75" x14ac:dyDescent="0.25">
      <c r="A1508" s="3"/>
      <c r="B1508" s="4"/>
      <c r="C1508" s="13" t="s">
        <v>710</v>
      </c>
      <c r="D1508" s="13"/>
      <c r="E1508" s="192" t="s">
        <v>711</v>
      </c>
      <c r="F1508" s="147"/>
      <c r="G1508" s="45">
        <v>632.08000000000004</v>
      </c>
    </row>
    <row r="1509" spans="1:7" ht="26.25" customHeight="1" x14ac:dyDescent="0.25">
      <c r="A1509" s="3"/>
      <c r="B1509" s="4"/>
      <c r="C1509" s="96" t="s">
        <v>56</v>
      </c>
      <c r="D1509" s="94"/>
      <c r="E1509" s="94"/>
      <c r="F1509" s="94"/>
      <c r="G1509" s="56">
        <f>SUM(G1510:G1514)</f>
        <v>196304.71000000002</v>
      </c>
    </row>
    <row r="1510" spans="1:7" ht="15.75" x14ac:dyDescent="0.25">
      <c r="A1510" s="3"/>
      <c r="B1510" s="4"/>
      <c r="C1510" s="13" t="s">
        <v>75</v>
      </c>
      <c r="D1510" s="13"/>
      <c r="E1510" s="3"/>
      <c r="F1510" s="3"/>
      <c r="G1510" s="45">
        <v>31461.86</v>
      </c>
    </row>
    <row r="1511" spans="1:7" ht="15.75" x14ac:dyDescent="0.25">
      <c r="A1511" s="3"/>
      <c r="B1511" s="4"/>
      <c r="C1511" s="13" t="s">
        <v>712</v>
      </c>
      <c r="D1511" s="13"/>
      <c r="E1511" s="3"/>
      <c r="F1511" s="3"/>
      <c r="G1511" s="45">
        <v>56115.86</v>
      </c>
    </row>
    <row r="1512" spans="1:7" ht="15.75" x14ac:dyDescent="0.25">
      <c r="A1512" s="3"/>
      <c r="B1512" s="4"/>
      <c r="C1512" s="13" t="s">
        <v>713</v>
      </c>
      <c r="D1512" s="13"/>
      <c r="E1512" s="3"/>
      <c r="F1512" s="3"/>
      <c r="G1512" s="45">
        <v>4416.72</v>
      </c>
    </row>
    <row r="1513" spans="1:7" ht="15.75" x14ac:dyDescent="0.25">
      <c r="A1513" s="3"/>
      <c r="B1513" s="4"/>
      <c r="C1513" s="13" t="s">
        <v>714</v>
      </c>
      <c r="D1513" s="13"/>
      <c r="E1513" s="3"/>
      <c r="F1513" s="3"/>
      <c r="G1513" s="45">
        <v>71092.2</v>
      </c>
    </row>
    <row r="1514" spans="1:7" ht="15.75" x14ac:dyDescent="0.25">
      <c r="A1514" s="3"/>
      <c r="B1514" s="4"/>
      <c r="C1514" s="13" t="s">
        <v>715</v>
      </c>
      <c r="D1514" s="13"/>
      <c r="E1514" s="3"/>
      <c r="F1514" s="3"/>
      <c r="G1514" s="45">
        <v>33218.07</v>
      </c>
    </row>
    <row r="1515" spans="1:7" ht="21.75" customHeight="1" x14ac:dyDescent="0.25">
      <c r="A1515" s="3"/>
      <c r="B1515" s="4"/>
      <c r="C1515" s="96" t="s">
        <v>185</v>
      </c>
      <c r="D1515" s="94"/>
      <c r="E1515" s="94"/>
      <c r="F1515" s="94"/>
      <c r="G1515" s="56">
        <f>SUM(G1516:G1523)</f>
        <v>86740.84</v>
      </c>
    </row>
    <row r="1516" spans="1:7" ht="15.75" x14ac:dyDescent="0.25">
      <c r="A1516" s="3"/>
      <c r="B1516" s="4"/>
      <c r="C1516" s="13" t="s">
        <v>716</v>
      </c>
      <c r="D1516" s="13"/>
      <c r="E1516" s="3"/>
      <c r="F1516" s="3"/>
      <c r="G1516" s="45">
        <v>21437.439999999999</v>
      </c>
    </row>
    <row r="1517" spans="1:7" ht="15.75" x14ac:dyDescent="0.25">
      <c r="A1517" s="3"/>
      <c r="B1517" s="4"/>
      <c r="C1517" s="13" t="s">
        <v>717</v>
      </c>
      <c r="D1517" s="13"/>
      <c r="E1517" s="3"/>
      <c r="F1517" s="3"/>
      <c r="G1517" s="45">
        <v>18647.95</v>
      </c>
    </row>
    <row r="1518" spans="1:7" ht="15.75" x14ac:dyDescent="0.25">
      <c r="A1518" s="3"/>
      <c r="B1518" s="4"/>
      <c r="C1518" s="97" t="s">
        <v>83</v>
      </c>
      <c r="D1518" s="97"/>
      <c r="E1518" s="3"/>
      <c r="F1518" s="3"/>
      <c r="G1518" s="45">
        <v>12856</v>
      </c>
    </row>
    <row r="1519" spans="1:7" ht="15.75" x14ac:dyDescent="0.25">
      <c r="A1519" s="3"/>
      <c r="B1519" s="4"/>
      <c r="C1519" s="97" t="s">
        <v>252</v>
      </c>
      <c r="D1519" s="97"/>
      <c r="E1519" s="3"/>
      <c r="F1519" s="3"/>
      <c r="G1519" s="45">
        <v>5246</v>
      </c>
    </row>
    <row r="1520" spans="1:7" ht="15.75" x14ac:dyDescent="0.25">
      <c r="A1520" s="3"/>
      <c r="B1520" s="4"/>
      <c r="C1520" s="114" t="s">
        <v>718</v>
      </c>
      <c r="D1520" s="97"/>
      <c r="E1520" s="3"/>
      <c r="F1520" s="3"/>
      <c r="G1520" s="45">
        <v>4503.0200000000004</v>
      </c>
    </row>
    <row r="1521" spans="1:7" ht="15.75" x14ac:dyDescent="0.25">
      <c r="A1521" s="3"/>
      <c r="B1521" s="4"/>
      <c r="C1521" s="205" t="s">
        <v>719</v>
      </c>
      <c r="D1521" s="205"/>
      <c r="E1521" s="3"/>
      <c r="F1521" s="3"/>
      <c r="G1521" s="45">
        <v>11346</v>
      </c>
    </row>
    <row r="1522" spans="1:7" ht="15.75" x14ac:dyDescent="0.25">
      <c r="A1522" s="3"/>
      <c r="B1522" s="4"/>
      <c r="C1522" s="97" t="s">
        <v>216</v>
      </c>
      <c r="D1522" s="97"/>
      <c r="E1522" s="3"/>
      <c r="F1522" s="3"/>
      <c r="G1522" s="45">
        <v>8923.65</v>
      </c>
    </row>
    <row r="1523" spans="1:7" ht="15.75" x14ac:dyDescent="0.25">
      <c r="A1523" s="3"/>
      <c r="B1523" s="4"/>
      <c r="C1523" s="97" t="s">
        <v>720</v>
      </c>
      <c r="D1523" s="97"/>
      <c r="E1523" s="3"/>
      <c r="F1523" s="3"/>
      <c r="G1523" s="45">
        <v>3780.78</v>
      </c>
    </row>
    <row r="1524" spans="1:7" ht="23.25" customHeight="1" x14ac:dyDescent="0.25">
      <c r="A1524" s="3"/>
      <c r="B1524" s="4"/>
      <c r="C1524" s="96" t="s">
        <v>86</v>
      </c>
      <c r="D1524" s="94"/>
      <c r="E1524" s="94"/>
      <c r="F1524" s="94"/>
      <c r="G1524" s="56">
        <f>SUM(G1525:G1530)</f>
        <v>78646.47</v>
      </c>
    </row>
    <row r="1525" spans="1:7" ht="15.75" x14ac:dyDescent="0.25">
      <c r="A1525" s="3"/>
      <c r="B1525" s="4"/>
      <c r="C1525" s="13" t="s">
        <v>721</v>
      </c>
      <c r="D1525" s="13"/>
      <c r="E1525" s="3"/>
      <c r="F1525" s="3"/>
      <c r="G1525" s="45">
        <v>9901.5</v>
      </c>
    </row>
    <row r="1526" spans="1:7" ht="15.75" x14ac:dyDescent="0.25">
      <c r="A1526" s="3"/>
      <c r="B1526" s="4"/>
      <c r="C1526" s="13" t="s">
        <v>722</v>
      </c>
      <c r="D1526" s="13"/>
      <c r="E1526" s="3"/>
      <c r="F1526" s="3"/>
      <c r="G1526" s="45">
        <v>10238.89</v>
      </c>
    </row>
    <row r="1527" spans="1:7" ht="15.75" x14ac:dyDescent="0.25">
      <c r="A1527" s="3"/>
      <c r="B1527" s="4"/>
      <c r="C1527" s="205" t="s">
        <v>723</v>
      </c>
      <c r="D1527" s="205"/>
      <c r="E1527" s="3"/>
      <c r="F1527" s="3"/>
      <c r="G1527" s="45">
        <v>11641</v>
      </c>
    </row>
    <row r="1528" spans="1:7" ht="15.75" x14ac:dyDescent="0.25">
      <c r="A1528" s="3"/>
      <c r="B1528" s="4"/>
      <c r="C1528" s="97" t="s">
        <v>82</v>
      </c>
      <c r="D1528" s="97"/>
      <c r="E1528" s="3"/>
      <c r="F1528" s="3"/>
      <c r="G1528" s="45">
        <v>7015</v>
      </c>
    </row>
    <row r="1529" spans="1:7" ht="15.75" x14ac:dyDescent="0.25">
      <c r="A1529" s="3"/>
      <c r="B1529" s="4"/>
      <c r="C1529" s="97" t="s">
        <v>724</v>
      </c>
      <c r="D1529" s="97"/>
      <c r="E1529" s="3"/>
      <c r="F1529" s="3"/>
      <c r="G1529" s="45">
        <v>17359.38</v>
      </c>
    </row>
    <row r="1530" spans="1:7" ht="15.75" x14ac:dyDescent="0.25">
      <c r="A1530" s="3"/>
      <c r="B1530" s="4"/>
      <c r="C1530" s="97" t="s">
        <v>725</v>
      </c>
      <c r="D1530" s="97"/>
      <c r="E1530" s="3"/>
      <c r="F1530" s="3"/>
      <c r="G1530" s="45">
        <v>22490.7</v>
      </c>
    </row>
    <row r="1531" spans="1:7" ht="22.5" customHeight="1" x14ac:dyDescent="0.25">
      <c r="A1531" s="3"/>
      <c r="B1531" s="4"/>
      <c r="C1531" s="96" t="s">
        <v>89</v>
      </c>
      <c r="D1531" s="94"/>
      <c r="E1531" s="94"/>
      <c r="F1531" s="94"/>
      <c r="G1531" s="56">
        <f>SUM(G1532:G1538)</f>
        <v>184501.05</v>
      </c>
    </row>
    <row r="1532" spans="1:7" ht="15.75" x14ac:dyDescent="0.25">
      <c r="A1532" s="3"/>
      <c r="B1532" s="4"/>
      <c r="C1532" s="13" t="s">
        <v>726</v>
      </c>
      <c r="D1532" s="13"/>
      <c r="E1532" s="3"/>
      <c r="F1532" s="3"/>
      <c r="G1532" s="45">
        <v>5612</v>
      </c>
    </row>
    <row r="1533" spans="1:7" ht="15.75" x14ac:dyDescent="0.25">
      <c r="A1533" s="3"/>
      <c r="B1533" s="4"/>
      <c r="C1533" s="13" t="s">
        <v>727</v>
      </c>
      <c r="D1533" s="13"/>
      <c r="E1533" s="3"/>
      <c r="F1533" s="3"/>
      <c r="G1533" s="45">
        <v>16451.7</v>
      </c>
    </row>
    <row r="1534" spans="1:7" ht="15.75" x14ac:dyDescent="0.25">
      <c r="A1534" s="3"/>
      <c r="B1534" s="4"/>
      <c r="C1534" s="13" t="s">
        <v>728</v>
      </c>
      <c r="D1534" s="13"/>
      <c r="E1534" s="3"/>
      <c r="F1534" s="3"/>
      <c r="G1534" s="45">
        <v>9150</v>
      </c>
    </row>
    <row r="1535" spans="1:7" ht="15.75" x14ac:dyDescent="0.25">
      <c r="A1535" s="3"/>
      <c r="B1535" s="4"/>
      <c r="C1535" s="13" t="s">
        <v>729</v>
      </c>
      <c r="D1535" s="13"/>
      <c r="E1535" s="3"/>
      <c r="F1535" s="3"/>
      <c r="G1535" s="45">
        <v>23578.73</v>
      </c>
    </row>
    <row r="1536" spans="1:7" ht="15.75" x14ac:dyDescent="0.25">
      <c r="A1536" s="3"/>
      <c r="B1536" s="4"/>
      <c r="C1536" s="13" t="s">
        <v>730</v>
      </c>
      <c r="D1536" s="13"/>
      <c r="E1536" s="3"/>
      <c r="F1536" s="3"/>
      <c r="G1536" s="45">
        <v>15000</v>
      </c>
    </row>
    <row r="1537" spans="1:7" ht="15.75" x14ac:dyDescent="0.25">
      <c r="A1537" s="3"/>
      <c r="B1537" s="4"/>
      <c r="C1537" s="13" t="s">
        <v>731</v>
      </c>
      <c r="D1537" s="13"/>
      <c r="E1537" s="3"/>
      <c r="F1537" s="3"/>
      <c r="G1537" s="45">
        <v>30000</v>
      </c>
    </row>
    <row r="1538" spans="1:7" ht="15.75" x14ac:dyDescent="0.25">
      <c r="A1538" s="3"/>
      <c r="B1538" s="4"/>
      <c r="C1538" s="13" t="s">
        <v>732</v>
      </c>
      <c r="D1538" s="13"/>
      <c r="E1538" s="3"/>
      <c r="F1538" s="3"/>
      <c r="G1538" s="45">
        <v>84708.62</v>
      </c>
    </row>
    <row r="1539" spans="1:7" ht="24" customHeight="1" x14ac:dyDescent="0.25">
      <c r="A1539" s="3"/>
      <c r="B1539" s="4"/>
      <c r="C1539" s="96" t="s">
        <v>95</v>
      </c>
      <c r="D1539" s="94"/>
      <c r="E1539" s="94"/>
      <c r="F1539" s="94"/>
      <c r="G1539" s="56">
        <v>74129</v>
      </c>
    </row>
    <row r="1540" spans="1:7" ht="15.75" x14ac:dyDescent="0.25">
      <c r="A1540" s="3"/>
      <c r="B1540" s="4"/>
      <c r="C1540" s="13" t="s">
        <v>733</v>
      </c>
      <c r="D1540" s="13"/>
      <c r="E1540" s="3"/>
      <c r="F1540" s="3"/>
      <c r="G1540" s="45">
        <v>74129</v>
      </c>
    </row>
    <row r="1541" spans="1:7" ht="21.75" customHeight="1" x14ac:dyDescent="0.25">
      <c r="A1541" s="3"/>
      <c r="B1541" s="4"/>
      <c r="C1541" s="96" t="s">
        <v>97</v>
      </c>
      <c r="D1541" s="94"/>
      <c r="E1541" s="94"/>
      <c r="F1541" s="94"/>
      <c r="G1541" s="56">
        <f>SUM(G1542:G1547)</f>
        <v>117022.45999999999</v>
      </c>
    </row>
    <row r="1542" spans="1:7" ht="15.75" customHeight="1" x14ac:dyDescent="0.25">
      <c r="A1542" s="3"/>
      <c r="B1542" s="4"/>
      <c r="C1542" s="205" t="s">
        <v>734</v>
      </c>
      <c r="D1542" s="205"/>
      <c r="E1542" s="205"/>
      <c r="F1542" s="3"/>
      <c r="G1542" s="45">
        <v>57202.43</v>
      </c>
    </row>
    <row r="1543" spans="1:7" ht="15.75" x14ac:dyDescent="0.25">
      <c r="A1543" s="3"/>
      <c r="B1543" s="4"/>
      <c r="C1543" s="205" t="s">
        <v>735</v>
      </c>
      <c r="D1543" s="205"/>
      <c r="E1543" s="205"/>
      <c r="F1543" s="3"/>
      <c r="G1543" s="45">
        <v>8342.7900000000009</v>
      </c>
    </row>
    <row r="1544" spans="1:7" ht="15.75" x14ac:dyDescent="0.25">
      <c r="A1544" s="3"/>
      <c r="B1544" s="4"/>
      <c r="C1544" s="205" t="s">
        <v>736</v>
      </c>
      <c r="D1544" s="205"/>
      <c r="E1544" s="205"/>
      <c r="F1544" s="3"/>
      <c r="G1544" s="45">
        <v>19708.439999999999</v>
      </c>
    </row>
    <row r="1545" spans="1:7" ht="15.75" x14ac:dyDescent="0.25">
      <c r="A1545" s="3"/>
      <c r="B1545" s="4"/>
      <c r="C1545" s="205" t="s">
        <v>737</v>
      </c>
      <c r="D1545" s="205"/>
      <c r="E1545" s="205"/>
      <c r="F1545" s="3"/>
      <c r="G1545" s="45">
        <v>8100.2</v>
      </c>
    </row>
    <row r="1546" spans="1:7" ht="15.75" x14ac:dyDescent="0.25">
      <c r="A1546" s="3"/>
      <c r="B1546" s="4"/>
      <c r="C1546" s="205" t="s">
        <v>738</v>
      </c>
      <c r="D1546" s="205"/>
      <c r="E1546" s="205"/>
      <c r="F1546" s="3"/>
      <c r="G1546" s="45">
        <v>21639.1</v>
      </c>
    </row>
    <row r="1547" spans="1:7" ht="15.75" x14ac:dyDescent="0.25">
      <c r="A1547" s="3"/>
      <c r="B1547" s="4"/>
      <c r="C1547" s="203" t="s">
        <v>739</v>
      </c>
      <c r="D1547" s="203"/>
      <c r="E1547" s="203"/>
      <c r="F1547" s="3"/>
      <c r="G1547" s="45">
        <v>2029.5</v>
      </c>
    </row>
    <row r="1548" spans="1:7" ht="20.25" customHeight="1" x14ac:dyDescent="0.25">
      <c r="A1548" s="3"/>
      <c r="B1548" s="4"/>
      <c r="C1548" s="98" t="s">
        <v>202</v>
      </c>
      <c r="D1548" s="94"/>
      <c r="E1548" s="94"/>
      <c r="F1548" s="94"/>
      <c r="G1548" s="56">
        <f>G1549</f>
        <v>1205107.99</v>
      </c>
    </row>
    <row r="1549" spans="1:7" ht="31.5" customHeight="1" x14ac:dyDescent="0.25">
      <c r="A1549" s="3"/>
      <c r="B1549" s="4"/>
      <c r="C1549" s="202" t="s">
        <v>740</v>
      </c>
      <c r="D1549" s="202"/>
      <c r="E1549" s="202"/>
      <c r="F1549" s="202"/>
      <c r="G1549" s="45">
        <v>1205107.99</v>
      </c>
    </row>
    <row r="1550" spans="1:7" ht="15.75" x14ac:dyDescent="0.25">
      <c r="A1550" s="3"/>
      <c r="B1550" s="4"/>
      <c r="C1550" s="201" t="s">
        <v>118</v>
      </c>
      <c r="D1550" s="201"/>
      <c r="E1550" s="201"/>
      <c r="F1550" s="3"/>
      <c r="G1550" s="45"/>
    </row>
    <row r="1551" spans="1:7" ht="15.75" x14ac:dyDescent="0.25">
      <c r="A1551" s="3"/>
      <c r="B1551" s="4"/>
      <c r="C1551" s="96" t="s">
        <v>119</v>
      </c>
      <c r="D1551" s="3"/>
      <c r="E1551" s="3"/>
      <c r="F1551" s="3"/>
      <c r="G1551" s="56">
        <f>G1552</f>
        <v>41265.839999999997</v>
      </c>
    </row>
    <row r="1552" spans="1:7" ht="15.75" x14ac:dyDescent="0.25">
      <c r="A1552" s="3"/>
      <c r="B1552" s="4"/>
      <c r="C1552" s="13" t="s">
        <v>741</v>
      </c>
      <c r="D1552" s="3"/>
      <c r="E1552" s="3"/>
      <c r="F1552" s="3"/>
      <c r="G1552" s="45">
        <v>41265.839999999997</v>
      </c>
    </row>
    <row r="1553" spans="1:7" ht="15.75" x14ac:dyDescent="0.25">
      <c r="A1553" s="3"/>
      <c r="B1553" s="4"/>
      <c r="C1553" s="96" t="s">
        <v>742</v>
      </c>
      <c r="D1553" s="3"/>
      <c r="E1553" s="3"/>
      <c r="F1553" s="3"/>
      <c r="G1553" s="56">
        <f>G1554</f>
        <v>56825.09</v>
      </c>
    </row>
    <row r="1554" spans="1:7" ht="15.75" x14ac:dyDescent="0.25">
      <c r="A1554" s="3"/>
      <c r="B1554" s="4"/>
      <c r="C1554" s="3" t="s">
        <v>743</v>
      </c>
      <c r="D1554" s="3"/>
      <c r="E1554" s="3"/>
      <c r="F1554" s="3"/>
      <c r="G1554" s="45">
        <v>56825.09</v>
      </c>
    </row>
    <row r="1555" spans="1:7" ht="15.75" x14ac:dyDescent="0.25">
      <c r="A1555" s="3"/>
      <c r="B1555" s="4"/>
      <c r="C1555" s="4"/>
      <c r="D1555" s="3"/>
      <c r="E1555" s="3"/>
      <c r="F1555" s="3"/>
      <c r="G1555" s="3"/>
    </row>
    <row r="1556" spans="1:7" ht="33" customHeight="1" x14ac:dyDescent="0.25">
      <c r="A1556" s="3"/>
      <c r="B1556" s="64" t="s">
        <v>137</v>
      </c>
      <c r="C1556" s="204" t="s">
        <v>138</v>
      </c>
      <c r="D1556" s="204"/>
      <c r="E1556" s="204"/>
      <c r="F1556" s="204"/>
      <c r="G1556" s="204"/>
    </row>
    <row r="1557" spans="1:7" ht="15.75" x14ac:dyDescent="0.25">
      <c r="A1557" s="3"/>
      <c r="B1557" s="64"/>
      <c r="C1557" s="59" t="s">
        <v>139</v>
      </c>
      <c r="D1557" s="101"/>
      <c r="E1557" s="101"/>
      <c r="F1557" s="101"/>
      <c r="G1557" s="101"/>
    </row>
    <row r="1558" spans="1:7" ht="15.75" x14ac:dyDescent="0.25">
      <c r="A1558" s="3"/>
      <c r="B1558" s="64"/>
      <c r="C1558" s="149"/>
      <c r="D1558" s="101"/>
      <c r="E1558" s="101"/>
      <c r="F1558" s="101"/>
      <c r="G1558" s="101"/>
    </row>
    <row r="1559" spans="1:7" ht="30" customHeight="1" x14ac:dyDescent="0.25">
      <c r="A1559" s="3"/>
      <c r="B1559" s="9" t="s">
        <v>140</v>
      </c>
      <c r="C1559" s="204" t="s">
        <v>141</v>
      </c>
      <c r="D1559" s="204"/>
      <c r="E1559" s="204"/>
      <c r="F1559" s="204"/>
      <c r="G1559" s="204"/>
    </row>
    <row r="1560" spans="1:7" ht="15.75" x14ac:dyDescent="0.25">
      <c r="A1560" s="3"/>
      <c r="B1560" s="4"/>
      <c r="C1560" s="4" t="s">
        <v>142</v>
      </c>
      <c r="D1560" s="3"/>
      <c r="E1560" s="3"/>
      <c r="F1560" s="3"/>
      <c r="G1560" s="3"/>
    </row>
    <row r="1561" spans="1:7" ht="54" customHeight="1" x14ac:dyDescent="0.25">
      <c r="A1561" s="3"/>
      <c r="B1561" s="66" t="s">
        <v>143</v>
      </c>
      <c r="C1561" s="66" t="s">
        <v>144</v>
      </c>
      <c r="D1561" s="66" t="s">
        <v>145</v>
      </c>
      <c r="E1561" s="102" t="s">
        <v>146</v>
      </c>
      <c r="F1561" s="66" t="s">
        <v>147</v>
      </c>
      <c r="G1561" s="3"/>
    </row>
    <row r="1562" spans="1:7" s="2" customFormat="1" ht="15.75" x14ac:dyDescent="0.25">
      <c r="A1562" s="4"/>
      <c r="B1562" s="67" t="s">
        <v>17</v>
      </c>
      <c r="C1562" s="67" t="s">
        <v>19</v>
      </c>
      <c r="D1562" s="67" t="s">
        <v>21</v>
      </c>
      <c r="E1562" s="103" t="s">
        <v>23</v>
      </c>
      <c r="F1562" s="67" t="s">
        <v>25</v>
      </c>
      <c r="G1562" s="4"/>
    </row>
    <row r="1563" spans="1:7" ht="15.75" x14ac:dyDescent="0.25">
      <c r="A1563" s="3"/>
      <c r="B1563" s="69" t="s">
        <v>1</v>
      </c>
      <c r="C1563" s="70" t="s">
        <v>148</v>
      </c>
      <c r="D1563" s="71">
        <f>D1565+D1566</f>
        <v>1436632.31</v>
      </c>
      <c r="E1563" s="104">
        <f>E1565+E1566</f>
        <v>0</v>
      </c>
      <c r="F1563" s="71">
        <f>F1565+F1566</f>
        <v>-1436632.31</v>
      </c>
      <c r="G1563" s="3"/>
    </row>
    <row r="1564" spans="1:7" ht="15.75" x14ac:dyDescent="0.25">
      <c r="A1564" s="3"/>
      <c r="B1564" s="74"/>
      <c r="C1564" s="70" t="s">
        <v>149</v>
      </c>
      <c r="D1564" s="70"/>
      <c r="E1564" s="105"/>
      <c r="F1564" s="70"/>
      <c r="G1564" s="3"/>
    </row>
    <row r="1565" spans="1:7" ht="15.75" x14ac:dyDescent="0.25">
      <c r="A1565" s="3"/>
      <c r="B1565" s="74"/>
      <c r="C1565" s="70" t="s">
        <v>150</v>
      </c>
      <c r="D1565" s="71">
        <v>1436632.31</v>
      </c>
      <c r="E1565" s="104"/>
      <c r="F1565" s="71">
        <f>E1565-D1565</f>
        <v>-1436632.31</v>
      </c>
      <c r="G1565" s="3"/>
    </row>
    <row r="1566" spans="1:7" ht="15.75" x14ac:dyDescent="0.25">
      <c r="A1566" s="3"/>
      <c r="B1566" s="75"/>
      <c r="C1566" s="70" t="s">
        <v>151</v>
      </c>
      <c r="D1566" s="71">
        <v>0</v>
      </c>
      <c r="E1566" s="104"/>
      <c r="F1566" s="71">
        <f>E1566-D1566</f>
        <v>0</v>
      </c>
      <c r="G1566" s="3"/>
    </row>
    <row r="1567" spans="1:7" ht="15.75" x14ac:dyDescent="0.25">
      <c r="A1567" s="3"/>
      <c r="B1567" s="70" t="s">
        <v>137</v>
      </c>
      <c r="C1567" s="70" t="s">
        <v>152</v>
      </c>
      <c r="D1567" s="71">
        <v>0</v>
      </c>
      <c r="E1567" s="104"/>
      <c r="F1567" s="71">
        <f>E1567-D1567</f>
        <v>0</v>
      </c>
      <c r="G1567" s="3"/>
    </row>
    <row r="1568" spans="1:7" ht="15.75" x14ac:dyDescent="0.25">
      <c r="A1568" s="3"/>
      <c r="B1568" s="76"/>
      <c r="C1568" s="76" t="s">
        <v>153</v>
      </c>
      <c r="D1568" s="77">
        <f>D1563+D1567</f>
        <v>1436632.31</v>
      </c>
      <c r="E1568" s="106">
        <f>E1563+E1567</f>
        <v>0</v>
      </c>
      <c r="F1568" s="77">
        <f>F1563+F1567</f>
        <v>-1436632.31</v>
      </c>
      <c r="G1568" s="3"/>
    </row>
    <row r="1569" spans="1:7" ht="15.75" x14ac:dyDescent="0.25">
      <c r="A1569" s="3"/>
      <c r="B1569" s="4"/>
      <c r="C1569" s="4"/>
      <c r="D1569" s="3"/>
      <c r="E1569" s="3"/>
      <c r="F1569" s="3"/>
      <c r="G1569" s="3"/>
    </row>
    <row r="1570" spans="1:7" ht="15.75" x14ac:dyDescent="0.25">
      <c r="A1570" s="3"/>
      <c r="B1570" s="4"/>
      <c r="C1570" s="94" t="s">
        <v>637</v>
      </c>
      <c r="D1570" s="94"/>
      <c r="E1570" s="94"/>
      <c r="F1570" s="3"/>
      <c r="G1570" s="3"/>
    </row>
    <row r="1571" spans="1:7" ht="15.75" x14ac:dyDescent="0.25">
      <c r="A1571" s="3"/>
      <c r="B1571" s="4"/>
      <c r="C1571" s="94" t="s">
        <v>119</v>
      </c>
      <c r="D1571" s="94"/>
      <c r="E1571" s="94"/>
      <c r="F1571" s="3"/>
      <c r="G1571" s="56">
        <f>G1572</f>
        <v>114708.62</v>
      </c>
    </row>
    <row r="1572" spans="1:7" ht="15.75" x14ac:dyDescent="0.25">
      <c r="A1572" s="3"/>
      <c r="B1572" s="4"/>
      <c r="C1572" s="3" t="s">
        <v>318</v>
      </c>
      <c r="D1572" s="94"/>
      <c r="E1572" s="94"/>
      <c r="F1572" s="3"/>
      <c r="G1572" s="45">
        <v>114708.62</v>
      </c>
    </row>
    <row r="1573" spans="1:7" ht="15.75" x14ac:dyDescent="0.25">
      <c r="A1573" s="3"/>
      <c r="B1573" s="4"/>
      <c r="C1573" s="94" t="s">
        <v>134</v>
      </c>
      <c r="D1573" s="94"/>
      <c r="E1573" s="94"/>
      <c r="F1573" s="3"/>
      <c r="G1573" s="56">
        <f>G1574</f>
        <v>63377.42</v>
      </c>
    </row>
    <row r="1574" spans="1:7" ht="15.75" x14ac:dyDescent="0.25">
      <c r="A1574" s="3"/>
      <c r="B1574" s="4"/>
      <c r="C1574" s="3" t="s">
        <v>744</v>
      </c>
      <c r="D1574" s="3"/>
      <c r="E1574" s="94"/>
      <c r="F1574" s="45"/>
      <c r="G1574" s="45">
        <v>63377.42</v>
      </c>
    </row>
    <row r="1575" spans="1:7" ht="15.75" x14ac:dyDescent="0.25">
      <c r="A1575" s="3"/>
      <c r="B1575" s="4"/>
      <c r="C1575" s="35"/>
      <c r="D1575" s="169"/>
      <c r="E1575" s="169"/>
      <c r="F1575" s="3"/>
      <c r="G1575" s="3"/>
    </row>
    <row r="1576" spans="1:7" ht="15.75" customHeight="1" x14ac:dyDescent="0.25">
      <c r="A1576" s="3"/>
      <c r="B1576" s="31" t="s">
        <v>158</v>
      </c>
      <c r="C1576" s="194" t="s">
        <v>745</v>
      </c>
      <c r="D1576" s="194"/>
      <c r="E1576" s="194"/>
      <c r="F1576" s="194"/>
      <c r="G1576" s="194"/>
    </row>
    <row r="1577" spans="1:7" ht="15" customHeight="1" x14ac:dyDescent="0.25">
      <c r="A1577" s="3"/>
      <c r="B1577" s="4"/>
      <c r="C1577" s="194"/>
      <c r="D1577" s="194"/>
      <c r="E1577" s="194"/>
      <c r="F1577" s="194"/>
      <c r="G1577" s="194"/>
    </row>
    <row r="1578" spans="1:7" ht="15.75" x14ac:dyDescent="0.25">
      <c r="A1578" s="3"/>
      <c r="B1578" s="4"/>
      <c r="C1578" s="4"/>
      <c r="D1578" s="3"/>
      <c r="E1578" s="3"/>
      <c r="F1578" s="3"/>
      <c r="G1578" s="3"/>
    </row>
    <row r="1579" spans="1:7" ht="31.5" x14ac:dyDescent="0.25">
      <c r="A1579" s="3"/>
      <c r="B1579" s="76" t="s">
        <v>143</v>
      </c>
      <c r="C1579" s="20" t="s">
        <v>144</v>
      </c>
      <c r="D1579" s="20" t="s">
        <v>160</v>
      </c>
      <c r="E1579" s="91" t="s">
        <v>161</v>
      </c>
      <c r="F1579" s="3"/>
      <c r="G1579" s="3"/>
    </row>
    <row r="1580" spans="1:7" ht="31.5" x14ac:dyDescent="0.25">
      <c r="A1580" s="3"/>
      <c r="B1580" s="70" t="s">
        <v>17</v>
      </c>
      <c r="C1580" s="81" t="s">
        <v>162</v>
      </c>
      <c r="D1580" s="82">
        <v>47069.29</v>
      </c>
      <c r="E1580" s="108"/>
      <c r="F1580" s="3"/>
      <c r="G1580" s="3"/>
    </row>
    <row r="1581" spans="1:7" ht="15.75" x14ac:dyDescent="0.25">
      <c r="A1581" s="3"/>
      <c r="B1581" s="70" t="s">
        <v>19</v>
      </c>
      <c r="C1581" s="81" t="s">
        <v>163</v>
      </c>
      <c r="D1581" s="83">
        <v>55559.15</v>
      </c>
      <c r="E1581" s="109"/>
      <c r="F1581" s="3"/>
      <c r="G1581" s="3"/>
    </row>
    <row r="1582" spans="1:7" ht="15.75" x14ac:dyDescent="0.25">
      <c r="A1582" s="3"/>
      <c r="B1582" s="70" t="s">
        <v>21</v>
      </c>
      <c r="C1582" s="81" t="s">
        <v>164</v>
      </c>
      <c r="D1582" s="83">
        <v>32761.360000000001</v>
      </c>
      <c r="E1582" s="109"/>
      <c r="F1582" s="3"/>
      <c r="G1582" s="3"/>
    </row>
    <row r="1583" spans="1:7" ht="15.75" x14ac:dyDescent="0.25">
      <c r="A1583" s="3"/>
      <c r="B1583" s="70"/>
      <c r="C1583" s="84" t="s">
        <v>38</v>
      </c>
      <c r="D1583" s="85">
        <f>D1580+D1581+D1582</f>
        <v>135389.79999999999</v>
      </c>
      <c r="E1583" s="110">
        <f>E1580+E1581+E1582</f>
        <v>0</v>
      </c>
      <c r="F1583" s="3"/>
      <c r="G1583" s="3"/>
    </row>
    <row r="1584" spans="1:7" ht="15.75" x14ac:dyDescent="0.25">
      <c r="A1584" s="3"/>
      <c r="B1584" s="86"/>
      <c r="C1584" s="87"/>
      <c r="D1584" s="123"/>
      <c r="E1584" s="123"/>
      <c r="F1584" s="3"/>
      <c r="G1584" s="3"/>
    </row>
    <row r="1585" spans="1:7" ht="15.75" x14ac:dyDescent="0.25">
      <c r="A1585" s="3"/>
      <c r="B1585" s="86"/>
      <c r="C1585" s="94" t="s">
        <v>640</v>
      </c>
      <c r="D1585" s="98"/>
      <c r="E1585" s="123"/>
      <c r="F1585" s="94"/>
      <c r="G1585" s="56">
        <f>G1586+G1593+G1597</f>
        <v>135389.79999999999</v>
      </c>
    </row>
    <row r="1586" spans="1:7" ht="15.75" customHeight="1" x14ac:dyDescent="0.25">
      <c r="A1586" s="3"/>
      <c r="B1586" s="86"/>
      <c r="C1586" s="96" t="s">
        <v>746</v>
      </c>
      <c r="D1586" s="193"/>
      <c r="E1586" s="123"/>
      <c r="F1586" s="94"/>
      <c r="G1586" s="56">
        <f>SUM(G1587:G1592)</f>
        <v>47069.290000000008</v>
      </c>
    </row>
    <row r="1587" spans="1:7" ht="15.75" x14ac:dyDescent="0.25">
      <c r="A1587" s="3"/>
      <c r="B1587" s="86"/>
      <c r="C1587" s="13" t="s">
        <v>747</v>
      </c>
      <c r="D1587" s="13"/>
      <c r="E1587" s="123"/>
      <c r="F1587" s="3"/>
      <c r="G1587" s="45">
        <v>12330.2</v>
      </c>
    </row>
    <row r="1588" spans="1:7" ht="15.75" x14ac:dyDescent="0.25">
      <c r="A1588" s="3"/>
      <c r="B1588" s="86"/>
      <c r="C1588" s="13" t="s">
        <v>748</v>
      </c>
      <c r="D1588" s="147"/>
      <c r="E1588" s="123"/>
      <c r="F1588" s="3"/>
      <c r="G1588" s="45">
        <v>6325.2</v>
      </c>
    </row>
    <row r="1589" spans="1:7" ht="15.75" x14ac:dyDescent="0.25">
      <c r="A1589" s="3"/>
      <c r="B1589" s="86"/>
      <c r="C1589" s="13" t="s">
        <v>749</v>
      </c>
      <c r="D1589" s="13"/>
      <c r="E1589" s="123"/>
      <c r="F1589" s="3"/>
      <c r="G1589" s="45">
        <v>8024.87</v>
      </c>
    </row>
    <row r="1590" spans="1:7" ht="15.75" x14ac:dyDescent="0.25">
      <c r="A1590" s="3"/>
      <c r="B1590" s="86"/>
      <c r="C1590" s="13" t="s">
        <v>750</v>
      </c>
      <c r="D1590" s="13"/>
      <c r="E1590" s="123"/>
      <c r="F1590" s="3"/>
      <c r="G1590" s="45">
        <v>7950</v>
      </c>
    </row>
    <row r="1591" spans="1:7" ht="15.75" x14ac:dyDescent="0.25">
      <c r="A1591" s="3"/>
      <c r="B1591" s="86"/>
      <c r="C1591" s="13" t="s">
        <v>751</v>
      </c>
      <c r="D1591" s="13"/>
      <c r="E1591" s="123"/>
      <c r="F1591" s="3"/>
      <c r="G1591" s="45">
        <v>9756.1200000000008</v>
      </c>
    </row>
    <row r="1592" spans="1:7" ht="15.75" x14ac:dyDescent="0.25">
      <c r="A1592" s="3"/>
      <c r="B1592" s="86"/>
      <c r="C1592" s="13" t="s">
        <v>752</v>
      </c>
      <c r="D1592" s="147"/>
      <c r="E1592" s="123"/>
      <c r="F1592" s="3"/>
      <c r="G1592" s="45">
        <v>2682.9</v>
      </c>
    </row>
    <row r="1593" spans="1:7" ht="19.5" customHeight="1" x14ac:dyDescent="0.25">
      <c r="A1593" s="3"/>
      <c r="B1593" s="86"/>
      <c r="C1593" s="96" t="s">
        <v>753</v>
      </c>
      <c r="D1593" s="193"/>
      <c r="E1593" s="123"/>
      <c r="F1593" s="94"/>
      <c r="G1593" s="56">
        <f>SUM(G1594:G1596)</f>
        <v>55559.15</v>
      </c>
    </row>
    <row r="1594" spans="1:7" ht="15.75" x14ac:dyDescent="0.25">
      <c r="A1594" s="3"/>
      <c r="B1594" s="86"/>
      <c r="C1594" s="13" t="s">
        <v>754</v>
      </c>
      <c r="D1594" s="13"/>
      <c r="E1594" s="123"/>
      <c r="F1594" s="3"/>
      <c r="G1594" s="45">
        <v>24142</v>
      </c>
    </row>
    <row r="1595" spans="1:7" ht="15.75" x14ac:dyDescent="0.25">
      <c r="A1595" s="3"/>
      <c r="B1595" s="86"/>
      <c r="C1595" s="13" t="s">
        <v>755</v>
      </c>
      <c r="D1595" s="13"/>
      <c r="E1595" s="123"/>
      <c r="F1595" s="3"/>
      <c r="G1595" s="45">
        <v>30090</v>
      </c>
    </row>
    <row r="1596" spans="1:7" ht="15.75" x14ac:dyDescent="0.25">
      <c r="A1596" s="3"/>
      <c r="B1596" s="86"/>
      <c r="C1596" s="13" t="s">
        <v>756</v>
      </c>
      <c r="D1596" s="13"/>
      <c r="E1596" s="123"/>
      <c r="F1596" s="3"/>
      <c r="G1596" s="45">
        <v>1327.15</v>
      </c>
    </row>
    <row r="1597" spans="1:7" ht="15.75" x14ac:dyDescent="0.25">
      <c r="A1597" s="3"/>
      <c r="B1597" s="86"/>
      <c r="C1597" s="96" t="s">
        <v>757</v>
      </c>
      <c r="D1597" s="13"/>
      <c r="E1597" s="123"/>
      <c r="F1597" s="3"/>
      <c r="G1597" s="56">
        <v>32761.360000000001</v>
      </c>
    </row>
    <row r="1598" spans="1:7" ht="11.25" customHeight="1" x14ac:dyDescent="0.25">
      <c r="A1598" s="3"/>
      <c r="B1598" s="86"/>
      <c r="C1598" s="13"/>
      <c r="D1598" s="3"/>
      <c r="E1598" s="123"/>
      <c r="F1598" s="3"/>
      <c r="G1598" s="3"/>
    </row>
    <row r="1599" spans="1:7" ht="15.75" x14ac:dyDescent="0.25">
      <c r="A1599" s="3"/>
      <c r="B1599" s="31" t="s">
        <v>170</v>
      </c>
      <c r="C1599" s="31" t="s">
        <v>171</v>
      </c>
      <c r="D1599" s="31"/>
      <c r="E1599" s="31"/>
      <c r="F1599" s="31"/>
      <c r="G1599" s="4"/>
    </row>
    <row r="1600" spans="1:7" ht="49.5" customHeight="1" x14ac:dyDescent="0.25">
      <c r="A1600" s="3"/>
      <c r="B1600" s="4"/>
      <c r="C1600" s="200" t="s">
        <v>758</v>
      </c>
      <c r="D1600" s="200"/>
      <c r="E1600" s="200"/>
      <c r="F1600" s="200"/>
      <c r="G1600" s="200"/>
    </row>
    <row r="1601" spans="1:7" ht="15.75" x14ac:dyDescent="0.25">
      <c r="A1601" s="3"/>
      <c r="B1601" s="4"/>
      <c r="C1601" s="4"/>
      <c r="D1601" s="3"/>
      <c r="E1601" s="3"/>
      <c r="F1601" s="3"/>
      <c r="G1601" s="3"/>
    </row>
    <row r="1602" spans="1:7" ht="18.75" customHeight="1" x14ac:dyDescent="0.25">
      <c r="A1602" s="3"/>
      <c r="B1602" s="4"/>
      <c r="C1602" s="7" t="s">
        <v>759</v>
      </c>
      <c r="D1602" s="8"/>
      <c r="E1602" s="8"/>
      <c r="F1602" s="3"/>
      <c r="G1602" s="3"/>
    </row>
    <row r="1603" spans="1:7" ht="15.75" x14ac:dyDescent="0.25">
      <c r="A1603" s="3"/>
      <c r="B1603" s="4"/>
      <c r="C1603" s="4"/>
      <c r="D1603" s="3"/>
      <c r="E1603" s="3"/>
      <c r="F1603" s="3"/>
      <c r="G1603" s="3"/>
    </row>
    <row r="1604" spans="1:7" ht="15.75" customHeight="1" x14ac:dyDescent="0.25">
      <c r="A1604" s="3"/>
      <c r="B1604" s="9" t="s">
        <v>1</v>
      </c>
      <c r="C1604" s="194" t="s">
        <v>2</v>
      </c>
      <c r="D1604" s="194"/>
      <c r="E1604" s="194"/>
      <c r="F1604" s="194"/>
      <c r="G1604" s="194"/>
    </row>
    <row r="1605" spans="1:7" ht="18.75" x14ac:dyDescent="0.25">
      <c r="A1605" s="3"/>
      <c r="B1605" s="4"/>
      <c r="C1605" s="12" t="s">
        <v>4</v>
      </c>
      <c r="D1605" s="13"/>
      <c r="E1605" s="3"/>
      <c r="F1605" s="189">
        <v>235.4</v>
      </c>
      <c r="G1605" s="15" t="s">
        <v>5</v>
      </c>
    </row>
    <row r="1606" spans="1:7" ht="18.75" x14ac:dyDescent="0.25">
      <c r="A1606" s="3"/>
      <c r="B1606" s="4"/>
      <c r="C1606" s="12" t="s">
        <v>6</v>
      </c>
      <c r="D1606" s="3"/>
      <c r="E1606" s="3"/>
      <c r="F1606" s="189">
        <v>1422.8</v>
      </c>
      <c r="G1606" s="15" t="s">
        <v>7</v>
      </c>
    </row>
    <row r="1607" spans="1:7" ht="18.75" x14ac:dyDescent="0.25">
      <c r="A1607" s="3"/>
      <c r="B1607" s="4"/>
      <c r="C1607" s="12" t="s">
        <v>8</v>
      </c>
      <c r="D1607" s="3"/>
      <c r="E1607" s="3"/>
      <c r="F1607" s="189">
        <v>219</v>
      </c>
      <c r="G1607" s="15" t="s">
        <v>5</v>
      </c>
    </row>
    <row r="1608" spans="1:7" ht="30" customHeight="1" x14ac:dyDescent="0.25">
      <c r="A1608" s="3"/>
      <c r="B1608" s="4"/>
      <c r="C1608" s="195" t="s">
        <v>10</v>
      </c>
      <c r="D1608" s="195"/>
      <c r="E1608" s="195"/>
      <c r="F1608" s="195"/>
      <c r="G1608" s="195"/>
    </row>
    <row r="1609" spans="1:7" ht="15.75" x14ac:dyDescent="0.25">
      <c r="A1609" s="3"/>
      <c r="B1609" s="4"/>
      <c r="C1609" s="4"/>
      <c r="D1609" s="3"/>
      <c r="E1609" s="3"/>
      <c r="F1609" s="3"/>
      <c r="G1609" s="3"/>
    </row>
    <row r="1610" spans="1:7" ht="46.5" customHeight="1" x14ac:dyDescent="0.25">
      <c r="A1610" s="3"/>
      <c r="B1610" s="18" t="s">
        <v>11</v>
      </c>
      <c r="C1610" s="19" t="s">
        <v>12</v>
      </c>
      <c r="D1610" s="20" t="s">
        <v>13</v>
      </c>
      <c r="E1610" s="91" t="s">
        <v>14</v>
      </c>
      <c r="F1610" s="91" t="s">
        <v>15</v>
      </c>
      <c r="G1610" s="20" t="s">
        <v>16</v>
      </c>
    </row>
    <row r="1611" spans="1:7" ht="24" customHeight="1" x14ac:dyDescent="0.25">
      <c r="A1611" s="3"/>
      <c r="B1611" s="21" t="s">
        <v>17</v>
      </c>
      <c r="C1611" s="22" t="s">
        <v>18</v>
      </c>
      <c r="D1611" s="23">
        <v>133296.54</v>
      </c>
      <c r="E1611" s="92"/>
      <c r="F1611" s="92"/>
      <c r="G1611" s="23">
        <f t="shared" ref="G1611:G1620" si="14">E1611-F1611</f>
        <v>0</v>
      </c>
    </row>
    <row r="1612" spans="1:7" ht="27.75" customHeight="1" x14ac:dyDescent="0.25">
      <c r="A1612" s="3"/>
      <c r="B1612" s="21" t="s">
        <v>19</v>
      </c>
      <c r="C1612" s="22" t="s">
        <v>20</v>
      </c>
      <c r="D1612" s="23">
        <v>18506</v>
      </c>
      <c r="E1612" s="92"/>
      <c r="F1612" s="92"/>
      <c r="G1612" s="23">
        <f t="shared" si="14"/>
        <v>0</v>
      </c>
    </row>
    <row r="1613" spans="1:7" ht="31.5" x14ac:dyDescent="0.25">
      <c r="A1613" s="3"/>
      <c r="B1613" s="21" t="s">
        <v>21</v>
      </c>
      <c r="C1613" s="22" t="s">
        <v>22</v>
      </c>
      <c r="D1613" s="23">
        <v>0</v>
      </c>
      <c r="E1613" s="92"/>
      <c r="F1613" s="92"/>
      <c r="G1613" s="23">
        <f t="shared" si="14"/>
        <v>0</v>
      </c>
    </row>
    <row r="1614" spans="1:7" ht="31.5" x14ac:dyDescent="0.25">
      <c r="A1614" s="3"/>
      <c r="B1614" s="21" t="s">
        <v>23</v>
      </c>
      <c r="C1614" s="22" t="s">
        <v>24</v>
      </c>
      <c r="D1614" s="23">
        <v>0</v>
      </c>
      <c r="E1614" s="92"/>
      <c r="F1614" s="92"/>
      <c r="G1614" s="23">
        <f t="shared" si="14"/>
        <v>0</v>
      </c>
    </row>
    <row r="1615" spans="1:7" ht="47.25" x14ac:dyDescent="0.25">
      <c r="A1615" s="3"/>
      <c r="B1615" s="21" t="s">
        <v>25</v>
      </c>
      <c r="C1615" s="22" t="s">
        <v>26</v>
      </c>
      <c r="D1615" s="23">
        <v>0</v>
      </c>
      <c r="E1615" s="92"/>
      <c r="F1615" s="92"/>
      <c r="G1615" s="23">
        <f t="shared" si="14"/>
        <v>0</v>
      </c>
    </row>
    <row r="1616" spans="1:7" ht="34.5" customHeight="1" x14ac:dyDescent="0.25">
      <c r="A1616" s="3"/>
      <c r="B1616" s="21" t="s">
        <v>27</v>
      </c>
      <c r="C1616" s="22" t="s">
        <v>28</v>
      </c>
      <c r="D1616" s="23">
        <v>0</v>
      </c>
      <c r="E1616" s="92"/>
      <c r="F1616" s="92"/>
      <c r="G1616" s="23">
        <f t="shared" si="14"/>
        <v>0</v>
      </c>
    </row>
    <row r="1617" spans="1:7" ht="31.5" x14ac:dyDescent="0.25">
      <c r="A1617" s="3"/>
      <c r="B1617" s="21" t="s">
        <v>29</v>
      </c>
      <c r="C1617" s="22" t="s">
        <v>30</v>
      </c>
      <c r="D1617" s="23">
        <v>0</v>
      </c>
      <c r="E1617" s="92"/>
      <c r="F1617" s="92"/>
      <c r="G1617" s="23">
        <f t="shared" si="14"/>
        <v>0</v>
      </c>
    </row>
    <row r="1618" spans="1:7" ht="32.25" customHeight="1" x14ac:dyDescent="0.25">
      <c r="A1618" s="3"/>
      <c r="B1618" s="21" t="s">
        <v>31</v>
      </c>
      <c r="C1618" s="22" t="s">
        <v>32</v>
      </c>
      <c r="D1618" s="23">
        <v>0</v>
      </c>
      <c r="E1618" s="92"/>
      <c r="F1618" s="92"/>
      <c r="G1618" s="23">
        <f t="shared" si="14"/>
        <v>0</v>
      </c>
    </row>
    <row r="1619" spans="1:7" ht="47.25" x14ac:dyDescent="0.25">
      <c r="A1619" s="3"/>
      <c r="B1619" s="21" t="s">
        <v>33</v>
      </c>
      <c r="C1619" s="22" t="s">
        <v>34</v>
      </c>
      <c r="D1619" s="23">
        <v>58227.85</v>
      </c>
      <c r="E1619" s="92"/>
      <c r="F1619" s="92"/>
      <c r="G1619" s="23">
        <f t="shared" si="14"/>
        <v>0</v>
      </c>
    </row>
    <row r="1620" spans="1:7" ht="25.5" customHeight="1" x14ac:dyDescent="0.25">
      <c r="A1620" s="3"/>
      <c r="B1620" s="21" t="s">
        <v>36</v>
      </c>
      <c r="C1620" s="22" t="s">
        <v>37</v>
      </c>
      <c r="D1620" s="23">
        <v>162952.98000000001</v>
      </c>
      <c r="E1620" s="92"/>
      <c r="F1620" s="92"/>
      <c r="G1620" s="23">
        <f t="shared" si="14"/>
        <v>0</v>
      </c>
    </row>
    <row r="1621" spans="1:7" ht="21.75" customHeight="1" x14ac:dyDescent="0.25">
      <c r="A1621" s="3"/>
      <c r="B1621" s="25"/>
      <c r="C1621" s="26" t="s">
        <v>38</v>
      </c>
      <c r="D1621" s="27">
        <f>SUM(D1611:D1620)</f>
        <v>372983.37</v>
      </c>
      <c r="E1621" s="93">
        <f>SUM(E1611:E1620)</f>
        <v>0</v>
      </c>
      <c r="F1621" s="93">
        <f>SUM(F1611:F1620)</f>
        <v>0</v>
      </c>
      <c r="G1621" s="27">
        <f>SUM(G1611:G1620)</f>
        <v>0</v>
      </c>
    </row>
    <row r="1622" spans="1:7" ht="6.75" customHeight="1" x14ac:dyDescent="0.25">
      <c r="A1622" s="3"/>
      <c r="B1622" s="4"/>
      <c r="C1622" s="4"/>
      <c r="D1622" s="4"/>
      <c r="E1622" s="3"/>
      <c r="F1622" s="3"/>
      <c r="G1622" s="3"/>
    </row>
    <row r="1623" spans="1:7" ht="19.5" customHeight="1" x14ac:dyDescent="0.25">
      <c r="A1623" s="3"/>
      <c r="B1623" s="4"/>
      <c r="C1623" s="94" t="s">
        <v>174</v>
      </c>
      <c r="D1623" s="94"/>
      <c r="E1623" s="94"/>
      <c r="F1623" s="94"/>
      <c r="G1623" s="56">
        <v>133296.54</v>
      </c>
    </row>
    <row r="1624" spans="1:7" ht="21" customHeight="1" x14ac:dyDescent="0.25">
      <c r="A1624" s="3"/>
      <c r="B1624" s="4"/>
      <c r="C1624" s="13" t="s">
        <v>760</v>
      </c>
      <c r="D1624" s="3"/>
      <c r="E1624" s="3"/>
      <c r="F1624" s="3"/>
      <c r="G1624" s="45"/>
    </row>
    <row r="1625" spans="1:7" ht="20.25" customHeight="1" x14ac:dyDescent="0.25">
      <c r="A1625" s="3"/>
      <c r="B1625" s="4"/>
      <c r="C1625" s="94" t="s">
        <v>50</v>
      </c>
      <c r="D1625" s="94"/>
      <c r="E1625" s="94"/>
      <c r="F1625" s="94"/>
      <c r="G1625" s="56">
        <v>18506</v>
      </c>
    </row>
    <row r="1626" spans="1:7" ht="20.25" customHeight="1" x14ac:dyDescent="0.25">
      <c r="A1626" s="3"/>
      <c r="B1626" s="4"/>
      <c r="C1626" s="3" t="s">
        <v>761</v>
      </c>
      <c r="D1626" s="3"/>
      <c r="E1626" s="3"/>
      <c r="F1626" s="3"/>
      <c r="G1626" s="45">
        <v>18506</v>
      </c>
    </row>
    <row r="1627" spans="1:7" ht="15.75" x14ac:dyDescent="0.25">
      <c r="A1627" s="3"/>
      <c r="B1627" s="4"/>
      <c r="C1627" s="94" t="s">
        <v>185</v>
      </c>
      <c r="D1627" s="94"/>
      <c r="E1627" s="94"/>
      <c r="F1627" s="94"/>
      <c r="G1627" s="56">
        <v>0</v>
      </c>
    </row>
    <row r="1628" spans="1:7" ht="17.25" customHeight="1" x14ac:dyDescent="0.25">
      <c r="A1628" s="3"/>
      <c r="B1628" s="4"/>
      <c r="C1628" s="3" t="s">
        <v>762</v>
      </c>
      <c r="D1628" s="3"/>
      <c r="E1628" s="3"/>
      <c r="F1628" s="3"/>
      <c r="G1628" s="45">
        <v>0</v>
      </c>
    </row>
    <row r="1629" spans="1:7" ht="22.5" customHeight="1" x14ac:dyDescent="0.25">
      <c r="A1629" s="3"/>
      <c r="B1629" s="4"/>
      <c r="C1629" s="94" t="s">
        <v>97</v>
      </c>
      <c r="D1629" s="94"/>
      <c r="E1629" s="94"/>
      <c r="F1629" s="94"/>
      <c r="G1629" s="56">
        <v>58227.85</v>
      </c>
    </row>
    <row r="1630" spans="1:7" ht="21" customHeight="1" x14ac:dyDescent="0.25">
      <c r="A1630" s="3"/>
      <c r="B1630" s="4"/>
      <c r="C1630" s="3" t="s">
        <v>763</v>
      </c>
      <c r="D1630" s="3"/>
      <c r="E1630" s="3"/>
      <c r="F1630" s="3"/>
      <c r="G1630" s="45">
        <v>58227.85</v>
      </c>
    </row>
    <row r="1631" spans="1:7" ht="21.75" customHeight="1" x14ac:dyDescent="0.25">
      <c r="A1631" s="3"/>
      <c r="B1631" s="4"/>
      <c r="C1631" s="94" t="s">
        <v>37</v>
      </c>
      <c r="D1631" s="3"/>
      <c r="E1631" s="3"/>
      <c r="F1631" s="3"/>
      <c r="G1631" s="56">
        <v>162952.98000000001</v>
      </c>
    </row>
    <row r="1632" spans="1:7" ht="24.75" customHeight="1" x14ac:dyDescent="0.25">
      <c r="A1632" s="3"/>
      <c r="B1632" s="4"/>
      <c r="C1632" s="94" t="s">
        <v>118</v>
      </c>
      <c r="D1632" s="3"/>
      <c r="E1632" s="3"/>
      <c r="F1632" s="3"/>
      <c r="G1632" s="45"/>
    </row>
    <row r="1633" spans="1:8" ht="16.5" customHeight="1" x14ac:dyDescent="0.25">
      <c r="A1633" s="3"/>
      <c r="B1633" s="4"/>
      <c r="C1633" s="94" t="s">
        <v>556</v>
      </c>
      <c r="D1633" s="3"/>
      <c r="E1633" s="3"/>
      <c r="F1633" s="3"/>
      <c r="G1633" s="56">
        <f>SUM(G1634:G1637)</f>
        <v>10188.49</v>
      </c>
    </row>
    <row r="1634" spans="1:8" ht="18.75" customHeight="1" x14ac:dyDescent="0.25">
      <c r="A1634" s="3"/>
      <c r="B1634" s="4"/>
      <c r="C1634" s="3" t="s">
        <v>764</v>
      </c>
      <c r="D1634" s="3"/>
      <c r="E1634" s="3"/>
      <c r="F1634" s="3"/>
      <c r="G1634" s="45">
        <v>8005.89</v>
      </c>
    </row>
    <row r="1635" spans="1:8" ht="15.75" x14ac:dyDescent="0.25">
      <c r="A1635" s="3"/>
      <c r="B1635" s="4"/>
      <c r="C1635" s="3" t="s">
        <v>765</v>
      </c>
      <c r="D1635" s="3"/>
      <c r="E1635" s="3"/>
      <c r="F1635" s="3"/>
      <c r="G1635" s="45">
        <v>788</v>
      </c>
    </row>
    <row r="1636" spans="1:8" ht="15.75" x14ac:dyDescent="0.25">
      <c r="A1636" s="3"/>
      <c r="B1636" s="4"/>
      <c r="C1636" s="3" t="s">
        <v>766</v>
      </c>
      <c r="D1636" s="3"/>
      <c r="E1636" s="3"/>
      <c r="F1636" s="3"/>
      <c r="G1636" s="45">
        <v>949</v>
      </c>
    </row>
    <row r="1637" spans="1:8" ht="15.75" x14ac:dyDescent="0.25">
      <c r="A1637" s="3"/>
      <c r="B1637" s="4"/>
      <c r="C1637" s="3" t="s">
        <v>767</v>
      </c>
      <c r="D1637" s="3"/>
      <c r="E1637" s="3"/>
      <c r="F1637" s="3"/>
      <c r="G1637" s="45">
        <v>445.6</v>
      </c>
    </row>
    <row r="1638" spans="1:8" ht="15.75" x14ac:dyDescent="0.25">
      <c r="A1638" s="3"/>
      <c r="B1638" s="4"/>
      <c r="C1638" s="94" t="s">
        <v>562</v>
      </c>
      <c r="D1638" s="3"/>
      <c r="E1638" s="3"/>
      <c r="F1638" s="3"/>
      <c r="G1638" s="56">
        <f>G1639</f>
        <v>23125.15</v>
      </c>
      <c r="H1638" s="49"/>
    </row>
    <row r="1639" spans="1:8" ht="15.75" x14ac:dyDescent="0.25">
      <c r="A1639" s="3"/>
      <c r="B1639" s="4"/>
      <c r="C1639" s="3" t="s">
        <v>768</v>
      </c>
      <c r="D1639" s="3"/>
      <c r="E1639" s="3"/>
      <c r="F1639" s="3"/>
      <c r="G1639" s="45">
        <v>23125.15</v>
      </c>
    </row>
    <row r="1640" spans="1:8" ht="15.75" x14ac:dyDescent="0.25">
      <c r="A1640" s="3"/>
      <c r="B1640" s="4"/>
      <c r="C1640" s="4"/>
      <c r="D1640" s="3"/>
      <c r="E1640" s="3"/>
      <c r="F1640" s="3"/>
      <c r="G1640" s="3"/>
    </row>
    <row r="1641" spans="1:8" ht="31.5" customHeight="1" x14ac:dyDescent="0.25">
      <c r="A1641" s="3"/>
      <c r="B1641" s="64" t="s">
        <v>137</v>
      </c>
      <c r="C1641" s="204" t="s">
        <v>138</v>
      </c>
      <c r="D1641" s="204"/>
      <c r="E1641" s="204"/>
      <c r="F1641" s="204"/>
      <c r="G1641" s="204"/>
    </row>
    <row r="1642" spans="1:8" ht="15.75" x14ac:dyDescent="0.25">
      <c r="A1642" s="3"/>
      <c r="B1642" s="64"/>
      <c r="C1642" s="59" t="s">
        <v>139</v>
      </c>
      <c r="D1642" s="101"/>
      <c r="E1642" s="101"/>
      <c r="F1642" s="101"/>
      <c r="G1642" s="101"/>
    </row>
    <row r="1643" spans="1:8" ht="15.75" x14ac:dyDescent="0.25">
      <c r="A1643" s="3"/>
      <c r="B1643" s="64"/>
      <c r="C1643" s="149"/>
      <c r="D1643" s="101"/>
      <c r="E1643" s="101"/>
      <c r="F1643" s="101"/>
      <c r="G1643" s="101"/>
    </row>
    <row r="1644" spans="1:8" ht="30.75" customHeight="1" x14ac:dyDescent="0.25">
      <c r="A1644" s="3"/>
      <c r="B1644" s="9" t="s">
        <v>140</v>
      </c>
      <c r="C1644" s="204" t="s">
        <v>141</v>
      </c>
      <c r="D1644" s="204"/>
      <c r="E1644" s="204"/>
      <c r="F1644" s="204"/>
      <c r="G1644" s="204"/>
    </row>
    <row r="1645" spans="1:8" ht="15.75" x14ac:dyDescent="0.25">
      <c r="A1645" s="3"/>
      <c r="B1645" s="4"/>
      <c r="C1645" s="4" t="s">
        <v>142</v>
      </c>
      <c r="D1645" s="3"/>
      <c r="E1645" s="3"/>
      <c r="F1645" s="3"/>
      <c r="G1645" s="3"/>
    </row>
    <row r="1646" spans="1:8" ht="54" customHeight="1" x14ac:dyDescent="0.25">
      <c r="A1646" s="3"/>
      <c r="B1646" s="66" t="s">
        <v>143</v>
      </c>
      <c r="C1646" s="66" t="s">
        <v>144</v>
      </c>
      <c r="D1646" s="66" t="s">
        <v>145</v>
      </c>
      <c r="E1646" s="102" t="s">
        <v>146</v>
      </c>
      <c r="F1646" s="66" t="s">
        <v>147</v>
      </c>
      <c r="G1646" s="4"/>
    </row>
    <row r="1647" spans="1:8" s="2" customFormat="1" ht="15.75" x14ac:dyDescent="0.25">
      <c r="A1647" s="4"/>
      <c r="B1647" s="67" t="s">
        <v>17</v>
      </c>
      <c r="C1647" s="67" t="s">
        <v>19</v>
      </c>
      <c r="D1647" s="67" t="s">
        <v>21</v>
      </c>
      <c r="E1647" s="103" t="s">
        <v>23</v>
      </c>
      <c r="F1647" s="67" t="s">
        <v>25</v>
      </c>
      <c r="G1647" s="4"/>
    </row>
    <row r="1648" spans="1:8" ht="15.75" x14ac:dyDescent="0.25">
      <c r="A1648" s="3"/>
      <c r="B1648" s="69" t="s">
        <v>1</v>
      </c>
      <c r="C1648" s="70" t="s">
        <v>148</v>
      </c>
      <c r="D1648" s="71">
        <f>D1650+D1651</f>
        <v>148337.88</v>
      </c>
      <c r="E1648" s="104">
        <f>E1650+E1651</f>
        <v>0</v>
      </c>
      <c r="F1648" s="71">
        <f>F1650+F1651</f>
        <v>-148337.88</v>
      </c>
      <c r="G1648" s="4"/>
    </row>
    <row r="1649" spans="1:7" ht="15.75" x14ac:dyDescent="0.25">
      <c r="A1649" s="3"/>
      <c r="B1649" s="74"/>
      <c r="C1649" s="70" t="s">
        <v>149</v>
      </c>
      <c r="D1649" s="70"/>
      <c r="E1649" s="105"/>
      <c r="F1649" s="70"/>
      <c r="G1649" s="4"/>
    </row>
    <row r="1650" spans="1:7" ht="15.75" x14ac:dyDescent="0.25">
      <c r="A1650" s="3"/>
      <c r="B1650" s="74"/>
      <c r="C1650" s="70" t="s">
        <v>150</v>
      </c>
      <c r="D1650" s="71">
        <v>148337.88</v>
      </c>
      <c r="E1650" s="104"/>
      <c r="F1650" s="71">
        <f>E1650-D1650</f>
        <v>-148337.88</v>
      </c>
      <c r="G1650" s="4"/>
    </row>
    <row r="1651" spans="1:7" ht="15.75" x14ac:dyDescent="0.25">
      <c r="A1651" s="3"/>
      <c r="B1651" s="75"/>
      <c r="C1651" s="70" t="s">
        <v>151</v>
      </c>
      <c r="D1651" s="71">
        <v>0</v>
      </c>
      <c r="E1651" s="104"/>
      <c r="F1651" s="71">
        <f>E1651-D1651</f>
        <v>0</v>
      </c>
      <c r="G1651" s="4"/>
    </row>
    <row r="1652" spans="1:7" ht="15.75" x14ac:dyDescent="0.25">
      <c r="A1652" s="3"/>
      <c r="B1652" s="70" t="s">
        <v>137</v>
      </c>
      <c r="C1652" s="70" t="s">
        <v>152</v>
      </c>
      <c r="D1652" s="71">
        <v>0</v>
      </c>
      <c r="E1652" s="104"/>
      <c r="F1652" s="71">
        <f>E1652-D1652</f>
        <v>0</v>
      </c>
      <c r="G1652" s="4"/>
    </row>
    <row r="1653" spans="1:7" ht="15.75" x14ac:dyDescent="0.25">
      <c r="A1653" s="3"/>
      <c r="B1653" s="76"/>
      <c r="C1653" s="76" t="s">
        <v>153</v>
      </c>
      <c r="D1653" s="77">
        <f>D1648+D1652</f>
        <v>148337.88</v>
      </c>
      <c r="E1653" s="106">
        <f>E1648+E1652</f>
        <v>0</v>
      </c>
      <c r="F1653" s="77">
        <f>F1648+F1652</f>
        <v>-148337.88</v>
      </c>
      <c r="G1653" s="4"/>
    </row>
    <row r="1654" spans="1:7" ht="15.75" x14ac:dyDescent="0.25">
      <c r="A1654" s="3"/>
      <c r="B1654" s="4"/>
      <c r="C1654" s="4"/>
      <c r="D1654" s="4"/>
      <c r="E1654" s="4"/>
      <c r="F1654" s="4"/>
      <c r="G1654" s="4"/>
    </row>
    <row r="1655" spans="1:7" ht="15.75" x14ac:dyDescent="0.25">
      <c r="A1655" s="3"/>
      <c r="B1655" s="4"/>
      <c r="C1655" s="94" t="s">
        <v>637</v>
      </c>
      <c r="D1655" s="3"/>
      <c r="E1655" s="3"/>
      <c r="F1655" s="3"/>
      <c r="G1655" s="3"/>
    </row>
    <row r="1656" spans="1:7" ht="15.75" x14ac:dyDescent="0.25">
      <c r="A1656" s="3"/>
      <c r="B1656" s="4"/>
      <c r="C1656" s="94" t="s">
        <v>119</v>
      </c>
      <c r="D1656" s="3"/>
      <c r="E1656" s="3"/>
      <c r="F1656" s="3"/>
      <c r="G1656" s="56">
        <v>0</v>
      </c>
    </row>
    <row r="1657" spans="1:7" ht="15.75" x14ac:dyDescent="0.25">
      <c r="A1657" s="3"/>
      <c r="B1657" s="4"/>
      <c r="C1657" s="94" t="s">
        <v>134</v>
      </c>
      <c r="D1657" s="3"/>
      <c r="E1657" s="3"/>
      <c r="F1657" s="3"/>
      <c r="G1657" s="56">
        <f>G1658</f>
        <v>8559.35</v>
      </c>
    </row>
    <row r="1658" spans="1:7" ht="15.75" x14ac:dyDescent="0.25">
      <c r="A1658" s="3"/>
      <c r="B1658" s="4"/>
      <c r="C1658" s="13" t="s">
        <v>769</v>
      </c>
      <c r="D1658" s="3"/>
      <c r="E1658" s="3"/>
      <c r="F1658" s="3"/>
      <c r="G1658" s="45">
        <v>8559.35</v>
      </c>
    </row>
    <row r="1659" spans="1:7" ht="15.75" x14ac:dyDescent="0.25">
      <c r="A1659" s="3"/>
      <c r="B1659" s="4"/>
      <c r="C1659" s="12"/>
      <c r="D1659" s="4"/>
      <c r="E1659" s="4"/>
      <c r="F1659" s="4"/>
      <c r="G1659" s="39"/>
    </row>
    <row r="1660" spans="1:7" ht="15.75" customHeight="1" x14ac:dyDescent="0.25">
      <c r="A1660" s="3"/>
      <c r="B1660" s="31" t="s">
        <v>158</v>
      </c>
      <c r="C1660" s="194" t="s">
        <v>770</v>
      </c>
      <c r="D1660" s="194"/>
      <c r="E1660" s="194"/>
      <c r="F1660" s="194"/>
      <c r="G1660" s="194"/>
    </row>
    <row r="1661" spans="1:7" ht="15" customHeight="1" x14ac:dyDescent="0.25">
      <c r="A1661" s="3"/>
      <c r="B1661" s="4"/>
      <c r="C1661" s="194"/>
      <c r="D1661" s="194"/>
      <c r="E1661" s="194"/>
      <c r="F1661" s="194"/>
      <c r="G1661" s="194"/>
    </row>
    <row r="1662" spans="1:7" ht="15.75" x14ac:dyDescent="0.25">
      <c r="A1662" s="3"/>
      <c r="B1662" s="4"/>
      <c r="C1662" s="4"/>
      <c r="D1662" s="3"/>
      <c r="E1662" s="3"/>
      <c r="F1662" s="3"/>
      <c r="G1662" s="3"/>
    </row>
    <row r="1663" spans="1:7" ht="31.5" x14ac:dyDescent="0.25">
      <c r="A1663" s="3"/>
      <c r="B1663" s="76" t="s">
        <v>143</v>
      </c>
      <c r="C1663" s="20" t="s">
        <v>144</v>
      </c>
      <c r="D1663" s="20" t="s">
        <v>160</v>
      </c>
      <c r="E1663" s="91" t="s">
        <v>161</v>
      </c>
      <c r="F1663" s="3"/>
      <c r="G1663" s="3"/>
    </row>
    <row r="1664" spans="1:7" ht="31.5" x14ac:dyDescent="0.25">
      <c r="A1664" s="3"/>
      <c r="B1664" s="70" t="s">
        <v>17</v>
      </c>
      <c r="C1664" s="81" t="s">
        <v>162</v>
      </c>
      <c r="D1664" s="82">
        <v>0</v>
      </c>
      <c r="E1664" s="108"/>
      <c r="F1664" s="3"/>
      <c r="G1664" s="3"/>
    </row>
    <row r="1665" spans="1:7" ht="15.75" x14ac:dyDescent="0.25">
      <c r="A1665" s="3"/>
      <c r="B1665" s="70" t="s">
        <v>19</v>
      </c>
      <c r="C1665" s="81" t="s">
        <v>163</v>
      </c>
      <c r="D1665" s="83">
        <v>7284</v>
      </c>
      <c r="E1665" s="109"/>
      <c r="F1665" s="3"/>
      <c r="G1665" s="3"/>
    </row>
    <row r="1666" spans="1:7" ht="15.75" x14ac:dyDescent="0.25">
      <c r="A1666" s="3"/>
      <c r="B1666" s="70" t="s">
        <v>21</v>
      </c>
      <c r="C1666" s="81" t="s">
        <v>164</v>
      </c>
      <c r="D1666" s="83">
        <v>0</v>
      </c>
      <c r="E1666" s="109"/>
      <c r="F1666" s="3"/>
      <c r="G1666" s="3"/>
    </row>
    <row r="1667" spans="1:7" ht="15.75" x14ac:dyDescent="0.25">
      <c r="A1667" s="3"/>
      <c r="B1667" s="70"/>
      <c r="C1667" s="84" t="s">
        <v>38</v>
      </c>
      <c r="D1667" s="85">
        <f>D1664+D1665+D1666</f>
        <v>7284</v>
      </c>
      <c r="E1667" s="110">
        <f>E1664+E1665+E1666</f>
        <v>0</v>
      </c>
      <c r="F1667" s="3"/>
      <c r="G1667" s="3"/>
    </row>
    <row r="1668" spans="1:7" ht="15.75" x14ac:dyDescent="0.25">
      <c r="A1668" s="3"/>
      <c r="B1668" s="4"/>
      <c r="C1668" s="4"/>
      <c r="D1668" s="3"/>
      <c r="E1668" s="3"/>
      <c r="F1668" s="3"/>
      <c r="G1668" s="3"/>
    </row>
    <row r="1669" spans="1:7" ht="15.75" x14ac:dyDescent="0.25">
      <c r="A1669" s="3"/>
      <c r="B1669" s="4"/>
      <c r="C1669" s="94" t="s">
        <v>640</v>
      </c>
      <c r="D1669" s="3"/>
      <c r="E1669" s="3"/>
      <c r="F1669" s="3"/>
      <c r="G1669" s="56">
        <f>SUM(G1670:G1672)</f>
        <v>7284</v>
      </c>
    </row>
    <row r="1670" spans="1:7" ht="15.75" x14ac:dyDescent="0.25">
      <c r="A1670" s="3"/>
      <c r="B1670" s="4"/>
      <c r="C1670" s="13" t="s">
        <v>771</v>
      </c>
      <c r="D1670" s="3"/>
      <c r="E1670" s="3"/>
      <c r="F1670" s="3"/>
      <c r="G1670" s="45">
        <v>960</v>
      </c>
    </row>
    <row r="1671" spans="1:7" ht="15.75" x14ac:dyDescent="0.25">
      <c r="A1671" s="3"/>
      <c r="B1671" s="4"/>
      <c r="C1671" s="13" t="s">
        <v>772</v>
      </c>
      <c r="D1671" s="3"/>
      <c r="E1671" s="3"/>
      <c r="F1671" s="3"/>
      <c r="G1671" s="45">
        <v>4500</v>
      </c>
    </row>
    <row r="1672" spans="1:7" ht="15.75" x14ac:dyDescent="0.25">
      <c r="A1672" s="3"/>
      <c r="B1672" s="4"/>
      <c r="C1672" s="13" t="s">
        <v>168</v>
      </c>
      <c r="D1672" s="3"/>
      <c r="E1672" s="3"/>
      <c r="F1672" s="3"/>
      <c r="G1672" s="45">
        <v>1824</v>
      </c>
    </row>
    <row r="1673" spans="1:7" ht="9" customHeight="1" x14ac:dyDescent="0.25">
      <c r="A1673" s="3"/>
      <c r="B1673" s="4"/>
      <c r="C1673" s="169"/>
      <c r="D1673" s="3"/>
      <c r="E1673" s="3"/>
      <c r="F1673" s="3"/>
      <c r="G1673" s="45"/>
    </row>
    <row r="1674" spans="1:7" ht="15.75" x14ac:dyDescent="0.25">
      <c r="A1674" s="3"/>
      <c r="B1674" s="31" t="s">
        <v>170</v>
      </c>
      <c r="C1674" s="31" t="s">
        <v>171</v>
      </c>
      <c r="D1674" s="94"/>
      <c r="E1674" s="94"/>
      <c r="F1674" s="94"/>
      <c r="G1674" s="3"/>
    </row>
    <row r="1675" spans="1:7" ht="15.75" x14ac:dyDescent="0.25">
      <c r="A1675" s="3"/>
      <c r="B1675" s="4"/>
      <c r="C1675" s="4" t="s">
        <v>139</v>
      </c>
      <c r="D1675" s="3"/>
      <c r="E1675" s="3"/>
      <c r="F1675" s="3"/>
      <c r="G1675" s="3"/>
    </row>
  </sheetData>
  <mergeCells count="210">
    <mergeCell ref="C1641:G1641"/>
    <mergeCell ref="C1644:G1644"/>
    <mergeCell ref="C1660:G1661"/>
    <mergeCell ref="C1547:E1547"/>
    <mergeCell ref="C1549:F1549"/>
    <mergeCell ref="C1550:E1550"/>
    <mergeCell ref="C1556:G1556"/>
    <mergeCell ref="C1559:G1559"/>
    <mergeCell ref="C1576:G1577"/>
    <mergeCell ref="C1600:G1600"/>
    <mergeCell ref="C1604:G1604"/>
    <mergeCell ref="C1608:G1608"/>
    <mergeCell ref="C1475:G1475"/>
    <mergeCell ref="C1479:G1479"/>
    <mergeCell ref="C1521:D1521"/>
    <mergeCell ref="C1527:D1527"/>
    <mergeCell ref="C1542:E1542"/>
    <mergeCell ref="C1543:E1543"/>
    <mergeCell ref="C1544:E1544"/>
    <mergeCell ref="C1545:E1545"/>
    <mergeCell ref="C1546:E1546"/>
    <mergeCell ref="C1391:F1391"/>
    <mergeCell ref="C1393:F1393"/>
    <mergeCell ref="C1421:F1421"/>
    <mergeCell ref="E1425:F1425"/>
    <mergeCell ref="C1429:D1429"/>
    <mergeCell ref="E1429:G1429"/>
    <mergeCell ref="C1433:G1433"/>
    <mergeCell ref="C1436:G1436"/>
    <mergeCell ref="C1453:G1454"/>
    <mergeCell ref="C1311:D1311"/>
    <mergeCell ref="C1321:E1321"/>
    <mergeCell ref="C1326:G1326"/>
    <mergeCell ref="C1329:G1329"/>
    <mergeCell ref="C1345:G1346"/>
    <mergeCell ref="C1363:G1363"/>
    <mergeCell ref="C1368:G1368"/>
    <mergeCell ref="C1373:G1373"/>
    <mergeCell ref="C1389:F1389"/>
    <mergeCell ref="C1240:G1240"/>
    <mergeCell ref="C1258:G1259"/>
    <mergeCell ref="C1268:F1268"/>
    <mergeCell ref="C1278:G1278"/>
    <mergeCell ref="C1282:G1282"/>
    <mergeCell ref="C1298:F1298"/>
    <mergeCell ref="C1300:D1300"/>
    <mergeCell ref="C1303:F1303"/>
    <mergeCell ref="C1309:F1309"/>
    <mergeCell ref="C1193:D1193"/>
    <mergeCell ref="E1194:F1194"/>
    <mergeCell ref="C1229:F1229"/>
    <mergeCell ref="C1232:F1232"/>
    <mergeCell ref="G1232:G1233"/>
    <mergeCell ref="C1233:F1233"/>
    <mergeCell ref="C1234:F1234"/>
    <mergeCell ref="C1235:F1235"/>
    <mergeCell ref="C1237:G1237"/>
    <mergeCell ref="C1125:F1125"/>
    <mergeCell ref="C1129:G1129"/>
    <mergeCell ref="C1132:G1132"/>
    <mergeCell ref="C1152:G1153"/>
    <mergeCell ref="C1161:D1161"/>
    <mergeCell ref="C1162:F1162"/>
    <mergeCell ref="C1169:F1169"/>
    <mergeCell ref="C1173:G1173"/>
    <mergeCell ref="C1177:G1177"/>
    <mergeCell ref="C1053:G1053"/>
    <mergeCell ref="C1057:G1057"/>
    <mergeCell ref="C1073:F1073"/>
    <mergeCell ref="C1084:E1084"/>
    <mergeCell ref="C1085:E1085"/>
    <mergeCell ref="C1120:F1120"/>
    <mergeCell ref="C1121:E1121"/>
    <mergeCell ref="C1123:F1123"/>
    <mergeCell ref="C1124:F1124"/>
    <mergeCell ref="C985:F985"/>
    <mergeCell ref="C986:E986"/>
    <mergeCell ref="C1000:D1000"/>
    <mergeCell ref="C1009:D1009"/>
    <mergeCell ref="C1012:G1012"/>
    <mergeCell ref="C1015:G1015"/>
    <mergeCell ref="C1033:G1034"/>
    <mergeCell ref="C1049:F1049"/>
    <mergeCell ref="C1051:G1051"/>
    <mergeCell ref="C866:G867"/>
    <mergeCell ref="C882:F882"/>
    <mergeCell ref="C886:G886"/>
    <mergeCell ref="C895:G895"/>
    <mergeCell ref="C913:F913"/>
    <mergeCell ref="C923:E923"/>
    <mergeCell ref="C924:F924"/>
    <mergeCell ref="C931:F931"/>
    <mergeCell ref="C933:F933"/>
    <mergeCell ref="C716:G717"/>
    <mergeCell ref="C726:E726"/>
    <mergeCell ref="C727:E727"/>
    <mergeCell ref="C732:G732"/>
    <mergeCell ref="C740:G740"/>
    <mergeCell ref="C756:F756"/>
    <mergeCell ref="C757:F757"/>
    <mergeCell ref="C845:G845"/>
    <mergeCell ref="C848:G848"/>
    <mergeCell ref="C668:D668"/>
    <mergeCell ref="C671:E671"/>
    <mergeCell ref="C672:D672"/>
    <mergeCell ref="C674:F674"/>
    <mergeCell ref="C677:E677"/>
    <mergeCell ref="C678:E678"/>
    <mergeCell ref="C683:G683"/>
    <mergeCell ref="C686:G686"/>
    <mergeCell ref="C714:F714"/>
    <mergeCell ref="C607:D607"/>
    <mergeCell ref="C612:D612"/>
    <mergeCell ref="C620:E620"/>
    <mergeCell ref="C639:D639"/>
    <mergeCell ref="C644:E644"/>
    <mergeCell ref="C663:E663"/>
    <mergeCell ref="C665:D665"/>
    <mergeCell ref="C666:E666"/>
    <mergeCell ref="C667:D667"/>
    <mergeCell ref="C540:F540"/>
    <mergeCell ref="C541:F541"/>
    <mergeCell ref="C543:G543"/>
    <mergeCell ref="C546:G546"/>
    <mergeCell ref="C562:G563"/>
    <mergeCell ref="C579:G579"/>
    <mergeCell ref="C587:G587"/>
    <mergeCell ref="C605:D605"/>
    <mergeCell ref="C606:D606"/>
    <mergeCell ref="C452:G452"/>
    <mergeCell ref="C469:G470"/>
    <mergeCell ref="C483:G483"/>
    <mergeCell ref="C487:G487"/>
    <mergeCell ref="C505:F505"/>
    <mergeCell ref="C508:E508"/>
    <mergeCell ref="C511:E511"/>
    <mergeCell ref="C513:E513"/>
    <mergeCell ref="C516:F516"/>
    <mergeCell ref="C399:G399"/>
    <mergeCell ref="C403:G403"/>
    <mergeCell ref="C438:F438"/>
    <mergeCell ref="C439:F439"/>
    <mergeCell ref="C442:F442"/>
    <mergeCell ref="C443:E443"/>
    <mergeCell ref="C444:D444"/>
    <mergeCell ref="C445:D445"/>
    <mergeCell ref="C449:G449"/>
    <mergeCell ref="C328:F328"/>
    <mergeCell ref="C329:F329"/>
    <mergeCell ref="C330:F330"/>
    <mergeCell ref="C356:F356"/>
    <mergeCell ref="C359:F359"/>
    <mergeCell ref="C360:F360"/>
    <mergeCell ref="C363:G363"/>
    <mergeCell ref="C366:G366"/>
    <mergeCell ref="C382:G383"/>
    <mergeCell ref="C264:D264"/>
    <mergeCell ref="C270:F270"/>
    <mergeCell ref="C271:F271"/>
    <mergeCell ref="C273:G273"/>
    <mergeCell ref="C276:G276"/>
    <mergeCell ref="C293:G294"/>
    <mergeCell ref="C307:G307"/>
    <mergeCell ref="C311:G311"/>
    <mergeCell ref="C327:F327"/>
    <mergeCell ref="C222:D222"/>
    <mergeCell ref="C230:E230"/>
    <mergeCell ref="C242:D242"/>
    <mergeCell ref="C248:F248"/>
    <mergeCell ref="C252:D252"/>
    <mergeCell ref="C253:D253"/>
    <mergeCell ref="C254:D254"/>
    <mergeCell ref="C255:D255"/>
    <mergeCell ref="C258:D258"/>
    <mergeCell ref="C145:F145"/>
    <mergeCell ref="C146:F146"/>
    <mergeCell ref="C158:E158"/>
    <mergeCell ref="C166:G166"/>
    <mergeCell ref="C169:G169"/>
    <mergeCell ref="C187:G188"/>
    <mergeCell ref="C201:G201"/>
    <mergeCell ref="C205:G205"/>
    <mergeCell ref="C221:F221"/>
    <mergeCell ref="C131:F131"/>
    <mergeCell ref="C132:F132"/>
    <mergeCell ref="C133:F133"/>
    <mergeCell ref="C134:F134"/>
    <mergeCell ref="C136:F136"/>
    <mergeCell ref="C137:E137"/>
    <mergeCell ref="C140:F140"/>
    <mergeCell ref="C141:D141"/>
    <mergeCell ref="C144:F144"/>
    <mergeCell ref="C70:F70"/>
    <mergeCell ref="C71:F71"/>
    <mergeCell ref="C74:F74"/>
    <mergeCell ref="C77:G77"/>
    <mergeCell ref="C80:G80"/>
    <mergeCell ref="C96:G97"/>
    <mergeCell ref="C110:G110"/>
    <mergeCell ref="C114:G114"/>
    <mergeCell ref="C130:D130"/>
    <mergeCell ref="C9:G9"/>
    <mergeCell ref="C14:G14"/>
    <mergeCell ref="C18:G18"/>
    <mergeCell ref="C34:F34"/>
    <mergeCell ref="C35:D35"/>
    <mergeCell ref="C36:F36"/>
    <mergeCell ref="C38:F38"/>
    <mergeCell ref="C39:F39"/>
    <mergeCell ref="C69:F69"/>
  </mergeCells>
  <pageMargins left="0.7" right="0.7" top="0.75" bottom="0.75" header="0.51180555555555496" footer="0.3"/>
  <pageSetup paperSize="9" firstPageNumber="0" orientation="portrait" horizontalDpi="0" verticalDpi="0" r:id="rId1"/>
  <headerFooter>
    <oddFooter>&amp;CStrona &amp;P z &amp;N</oddFooter>
  </headerFooter>
  <rowBreaks count="33" manualBreakCount="33">
    <brk id="32" max="16383" man="1"/>
    <brk id="79" max="16383" man="1"/>
    <brk id="128" max="16383" man="1"/>
    <brk id="168" max="16383" man="1"/>
    <brk id="218" max="16383" man="1"/>
    <brk id="275" max="16383" man="1"/>
    <brk id="325" max="16383" man="1"/>
    <brk id="365" max="16383" man="1"/>
    <brk id="416" max="16383" man="1"/>
    <brk id="462" max="16383" man="1"/>
    <brk id="512" max="16383" man="1"/>
    <brk id="570" max="16383" man="1"/>
    <brk id="608" max="16383" man="1"/>
    <brk id="672" max="16383" man="1"/>
    <brk id="724" max="16383" man="1"/>
    <brk id="757" max="16383" man="1"/>
    <brk id="812" max="16383" man="1"/>
    <brk id="874" max="16383" man="1"/>
    <brk id="913" max="16383" man="1"/>
    <brk id="960" max="16383" man="1"/>
    <brk id="1013" max="16383" man="1"/>
    <brk id="1057" max="16383" man="1"/>
    <brk id="1104" max="16383" man="1"/>
    <brk id="1160" max="16383" man="1"/>
    <brk id="1212" max="16383" man="1"/>
    <brk id="1266" max="16383" man="1"/>
    <brk id="1316" max="16383" man="1"/>
    <brk id="1373" max="16383" man="1"/>
    <brk id="1422" max="16383" man="1"/>
    <brk id="1479" max="16383" man="1"/>
    <brk id="1530" max="16383" man="1"/>
    <brk id="1584" max="16383" man="1"/>
    <brk id="1631"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Arkusz1_2</vt:lpstr>
      <vt:lpstr>Arkusz1</vt:lpstr>
      <vt:lpstr>Arkusz1!Obszar_wydruku</vt:lpstr>
      <vt:lpstr>Arkusz1_2!Obszar_wydruku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Uzytkownik</cp:lastModifiedBy>
  <cp:revision>0</cp:revision>
  <cp:lastPrinted>2020-02-17T08:51:34Z</cp:lastPrinted>
  <dcterms:created xsi:type="dcterms:W3CDTF">2020-02-04T07:37:17Z</dcterms:created>
  <dcterms:modified xsi:type="dcterms:W3CDTF">2020-09-02T15:53:00Z</dcterms:modified>
</cp:coreProperties>
</file>