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090"/>
  </bookViews>
  <sheets>
    <sheet name="załącznik18d" sheetId="1" r:id="rId1"/>
  </sheets>
  <definedNames>
    <definedName name="_xlnm._FilterDatabase" localSheetId="0" hidden="1">załącznik18d!$AJ$4:$AJ$72</definedName>
    <definedName name="_xlnm.Database" localSheetId="0">załącznik18d!#REF!</definedName>
    <definedName name="_xlnm.Print_Titles" localSheetId="0">załącznik18d!$4:$4</definedName>
  </definedNames>
  <calcPr calcId="145621"/>
</workbook>
</file>

<file path=xl/calcChain.xml><?xml version="1.0" encoding="utf-8"?>
<calcChain xmlns="http://schemas.openxmlformats.org/spreadsheetml/2006/main">
  <c r="AQ5" i="1" l="1"/>
  <c r="AR5" i="1"/>
  <c r="AH6" i="1"/>
  <c r="L7" i="1"/>
  <c r="M7" i="1" s="1"/>
  <c r="T7" i="1"/>
  <c r="U7" i="1"/>
  <c r="AS7" i="1"/>
  <c r="AS5" i="1" s="1"/>
  <c r="L8" i="1"/>
  <c r="U8" i="1" s="1"/>
  <c r="M8" i="1"/>
  <c r="N8" i="1" s="1"/>
  <c r="T8" i="1"/>
  <c r="AS8" i="1"/>
  <c r="L9" i="1"/>
  <c r="M9" i="1" s="1"/>
  <c r="T9" i="1"/>
  <c r="U9" i="1"/>
  <c r="AS9" i="1"/>
  <c r="L10" i="1"/>
  <c r="N10" i="1"/>
  <c r="O10" i="1" s="1"/>
  <c r="T10" i="1"/>
  <c r="U10" i="1"/>
  <c r="V10" i="1"/>
  <c r="AS10" i="1"/>
  <c r="AU10" i="1"/>
  <c r="AU5" i="1" s="1"/>
  <c r="AW10" i="1"/>
  <c r="L11" i="1"/>
  <c r="N11" i="1"/>
  <c r="W11" i="1" s="1"/>
  <c r="O11" i="1"/>
  <c r="P11" i="1" s="1"/>
  <c r="T11" i="1"/>
  <c r="U11" i="1"/>
  <c r="V11" i="1"/>
  <c r="AS11" i="1"/>
  <c r="AQ13" i="1"/>
  <c r="AR13" i="1"/>
  <c r="L14" i="1"/>
  <c r="U14" i="1" s="1"/>
  <c r="M14" i="1"/>
  <c r="N14" i="1" s="1"/>
  <c r="T14" i="1"/>
  <c r="AS14" i="1"/>
  <c r="AS13" i="1" s="1"/>
  <c r="L15" i="1"/>
  <c r="U15" i="1" s="1"/>
  <c r="N15" i="1"/>
  <c r="O15" i="1"/>
  <c r="P15" i="1"/>
  <c r="Q15" i="1" s="1"/>
  <c r="Z15" i="1" s="1"/>
  <c r="T15" i="1"/>
  <c r="V15" i="1"/>
  <c r="W15" i="1"/>
  <c r="X15" i="1"/>
  <c r="AS15" i="1"/>
  <c r="AU15" i="1"/>
  <c r="AU13" i="1" s="1"/>
  <c r="AW15" i="1"/>
  <c r="L16" i="1"/>
  <c r="U16" i="1" s="1"/>
  <c r="N16" i="1"/>
  <c r="O16" i="1" s="1"/>
  <c r="T16" i="1"/>
  <c r="V16" i="1"/>
  <c r="W16" i="1"/>
  <c r="AS16" i="1"/>
  <c r="L17" i="1"/>
  <c r="U17" i="1" s="1"/>
  <c r="N17" i="1"/>
  <c r="O17" i="1" s="1"/>
  <c r="T17" i="1"/>
  <c r="V17" i="1"/>
  <c r="W17" i="1"/>
  <c r="AS17" i="1"/>
  <c r="AQ19" i="1"/>
  <c r="AR19" i="1"/>
  <c r="L22" i="1"/>
  <c r="M22" i="1" s="1"/>
  <c r="T22" i="1"/>
  <c r="U22" i="1"/>
  <c r="AS22" i="1"/>
  <c r="L23" i="1"/>
  <c r="M23" i="1" s="1"/>
  <c r="T23" i="1"/>
  <c r="AS23" i="1"/>
  <c r="L24" i="1"/>
  <c r="M24" i="1" s="1"/>
  <c r="T24" i="1"/>
  <c r="U24" i="1"/>
  <c r="AS24" i="1"/>
  <c r="L25" i="1"/>
  <c r="U25" i="1" s="1"/>
  <c r="N25" i="1"/>
  <c r="O25" i="1" s="1"/>
  <c r="T25" i="1"/>
  <c r="V25" i="1"/>
  <c r="W25" i="1"/>
  <c r="AS25" i="1"/>
  <c r="AS19" i="1" s="1"/>
  <c r="AU25" i="1"/>
  <c r="AU19" i="1" s="1"/>
  <c r="AW25" i="1"/>
  <c r="L26" i="1"/>
  <c r="N26" i="1"/>
  <c r="O26" i="1" s="1"/>
  <c r="T26" i="1"/>
  <c r="U26" i="1"/>
  <c r="V26" i="1"/>
  <c r="AS26" i="1"/>
  <c r="AU26" i="1"/>
  <c r="AW26" i="1"/>
  <c r="L27" i="1"/>
  <c r="M27" i="1" s="1"/>
  <c r="T27" i="1"/>
  <c r="U27" i="1"/>
  <c r="AS27" i="1"/>
  <c r="L28" i="1"/>
  <c r="U28" i="1" s="1"/>
  <c r="N28" i="1"/>
  <c r="O28" i="1" s="1"/>
  <c r="T28" i="1"/>
  <c r="V28" i="1"/>
  <c r="W28" i="1"/>
  <c r="AS28" i="1"/>
  <c r="AQ30" i="1"/>
  <c r="AR30" i="1"/>
  <c r="L31" i="1"/>
  <c r="M31" i="1" s="1"/>
  <c r="T31" i="1"/>
  <c r="U31" i="1"/>
  <c r="AS31" i="1"/>
  <c r="AS30" i="1" s="1"/>
  <c r="L32" i="1"/>
  <c r="N32" i="1"/>
  <c r="O32" i="1" s="1"/>
  <c r="T32" i="1"/>
  <c r="U32" i="1"/>
  <c r="V32" i="1"/>
  <c r="AS32" i="1"/>
  <c r="AU32" i="1"/>
  <c r="AU30" i="1" s="1"/>
  <c r="AW32" i="1"/>
  <c r="AX32" i="1"/>
  <c r="L33" i="1"/>
  <c r="N33" i="1"/>
  <c r="O33" i="1" s="1"/>
  <c r="T33" i="1"/>
  <c r="U33" i="1"/>
  <c r="V33" i="1"/>
  <c r="AS33" i="1"/>
  <c r="L34" i="1"/>
  <c r="U34" i="1" s="1"/>
  <c r="N34" i="1"/>
  <c r="O34" i="1" s="1"/>
  <c r="T34" i="1"/>
  <c r="V34" i="1"/>
  <c r="W34" i="1"/>
  <c r="AS34" i="1"/>
  <c r="L35" i="1"/>
  <c r="U35" i="1" s="1"/>
  <c r="N35" i="1"/>
  <c r="O35" i="1" s="1"/>
  <c r="T35" i="1"/>
  <c r="V35" i="1"/>
  <c r="W35" i="1"/>
  <c r="AS35" i="1"/>
  <c r="L36" i="1"/>
  <c r="M36" i="1" s="1"/>
  <c r="T36" i="1"/>
  <c r="U36" i="1"/>
  <c r="AS36" i="1"/>
  <c r="L37" i="1"/>
  <c r="U37" i="1" s="1"/>
  <c r="N37" i="1"/>
  <c r="O37" i="1" s="1"/>
  <c r="T37" i="1"/>
  <c r="V37" i="1"/>
  <c r="W37" i="1"/>
  <c r="AS37" i="1"/>
  <c r="L38" i="1"/>
  <c r="U38" i="1" s="1"/>
  <c r="N38" i="1"/>
  <c r="O38" i="1" s="1"/>
  <c r="T38" i="1"/>
  <c r="V38" i="1"/>
  <c r="W38" i="1"/>
  <c r="AS38" i="1"/>
  <c r="L39" i="1"/>
  <c r="N39" i="1"/>
  <c r="O39" i="1"/>
  <c r="P39" i="1" s="1"/>
  <c r="T39" i="1"/>
  <c r="U39" i="1"/>
  <c r="V39" i="1"/>
  <c r="W39" i="1"/>
  <c r="AS39" i="1"/>
  <c r="L40" i="1"/>
  <c r="N40" i="1"/>
  <c r="O40" i="1" s="1"/>
  <c r="T40" i="1"/>
  <c r="U40" i="1"/>
  <c r="V40" i="1"/>
  <c r="AS40" i="1"/>
  <c r="L41" i="1"/>
  <c r="U41" i="1" s="1"/>
  <c r="N41" i="1"/>
  <c r="O41" i="1" s="1"/>
  <c r="T41" i="1"/>
  <c r="V41" i="1"/>
  <c r="W41" i="1"/>
  <c r="AS41" i="1"/>
  <c r="L42" i="1"/>
  <c r="U42" i="1" s="1"/>
  <c r="N42" i="1"/>
  <c r="O42" i="1" s="1"/>
  <c r="T42" i="1"/>
  <c r="V42" i="1"/>
  <c r="W42" i="1"/>
  <c r="AS42" i="1"/>
  <c r="AQ44" i="1"/>
  <c r="AR44" i="1"/>
  <c r="AS44" i="1"/>
  <c r="L45" i="1"/>
  <c r="M45" i="1" s="1"/>
  <c r="V45" i="1" s="1"/>
  <c r="T45" i="1"/>
  <c r="U45" i="1"/>
  <c r="AS45" i="1"/>
  <c r="L46" i="1"/>
  <c r="U46" i="1" s="1"/>
  <c r="N46" i="1"/>
  <c r="O46" i="1" s="1"/>
  <c r="T46" i="1"/>
  <c r="V46" i="1"/>
  <c r="W46" i="1"/>
  <c r="AS46" i="1"/>
  <c r="AU46" i="1"/>
  <c r="AU44" i="1" s="1"/>
  <c r="AW46" i="1"/>
  <c r="AQ48" i="1"/>
  <c r="AR48" i="1"/>
  <c r="L50" i="1"/>
  <c r="T50" i="1"/>
  <c r="AS50" i="1"/>
  <c r="L51" i="1"/>
  <c r="M51" i="1" s="1"/>
  <c r="V51" i="1" s="1"/>
  <c r="N51" i="1"/>
  <c r="T51" i="1"/>
  <c r="U51" i="1"/>
  <c r="AS51" i="1"/>
  <c r="L52" i="1"/>
  <c r="U52" i="1" s="1"/>
  <c r="N52" i="1"/>
  <c r="O52" i="1" s="1"/>
  <c r="P52" i="1" s="1"/>
  <c r="Y52" i="1" s="1"/>
  <c r="Q52" i="1"/>
  <c r="Z52" i="1" s="1"/>
  <c r="T52" i="1"/>
  <c r="V52" i="1"/>
  <c r="W52" i="1"/>
  <c r="X52" i="1"/>
  <c r="AS52" i="1"/>
  <c r="AU52" i="1"/>
  <c r="AU48" i="1" s="1"/>
  <c r="AW52" i="1"/>
  <c r="L53" i="1"/>
  <c r="N53" i="1"/>
  <c r="W53" i="1" s="1"/>
  <c r="O53" i="1"/>
  <c r="P53" i="1" s="1"/>
  <c r="Q53" i="1" s="1"/>
  <c r="Z53" i="1" s="1"/>
  <c r="T53" i="1"/>
  <c r="U53" i="1"/>
  <c r="V53" i="1"/>
  <c r="X53" i="1"/>
  <c r="AS53" i="1"/>
  <c r="AU53" i="1"/>
  <c r="AU49" i="1" s="1"/>
  <c r="AW53" i="1"/>
  <c r="L54" i="1"/>
  <c r="N54" i="1"/>
  <c r="O54" i="1"/>
  <c r="X54" i="1" s="1"/>
  <c r="T54" i="1"/>
  <c r="U54" i="1"/>
  <c r="V54" i="1"/>
  <c r="W54" i="1"/>
  <c r="AS54" i="1"/>
  <c r="L55" i="1"/>
  <c r="N55" i="1"/>
  <c r="O55" i="1"/>
  <c r="P55" i="1" s="1"/>
  <c r="T55" i="1"/>
  <c r="U55" i="1"/>
  <c r="V55" i="1"/>
  <c r="W55" i="1"/>
  <c r="AS55" i="1"/>
  <c r="L56" i="1"/>
  <c r="N56" i="1"/>
  <c r="O56" i="1"/>
  <c r="P56" i="1" s="1"/>
  <c r="T56" i="1"/>
  <c r="U56" i="1"/>
  <c r="V56" i="1"/>
  <c r="W56" i="1"/>
  <c r="AS56" i="1"/>
  <c r="L57" i="1"/>
  <c r="N57" i="1"/>
  <c r="O57" i="1" s="1"/>
  <c r="T57" i="1"/>
  <c r="U57" i="1"/>
  <c r="V57" i="1"/>
  <c r="AS57" i="1"/>
  <c r="L58" i="1"/>
  <c r="U58" i="1" s="1"/>
  <c r="N58" i="1"/>
  <c r="O58" i="1"/>
  <c r="X58" i="1" s="1"/>
  <c r="T58" i="1"/>
  <c r="V58" i="1"/>
  <c r="W58" i="1"/>
  <c r="AS58" i="1"/>
  <c r="L59" i="1"/>
  <c r="U59" i="1" s="1"/>
  <c r="N59" i="1"/>
  <c r="W59" i="1" s="1"/>
  <c r="T59" i="1"/>
  <c r="V59" i="1"/>
  <c r="AS59" i="1"/>
  <c r="AQ61" i="1"/>
  <c r="AR61" i="1"/>
  <c r="L62" i="1"/>
  <c r="U62" i="1" s="1"/>
  <c r="T62" i="1"/>
  <c r="AS62" i="1"/>
  <c r="L63" i="1"/>
  <c r="U63" i="1" s="1"/>
  <c r="N63" i="1"/>
  <c r="O63" i="1"/>
  <c r="X63" i="1" s="1"/>
  <c r="T63" i="1"/>
  <c r="V63" i="1"/>
  <c r="W63" i="1"/>
  <c r="AS63" i="1"/>
  <c r="AS61" i="1" s="1"/>
  <c r="AU63" i="1"/>
  <c r="AU61" i="1" s="1"/>
  <c r="AW63" i="1"/>
  <c r="L64" i="1"/>
  <c r="N64" i="1"/>
  <c r="O64" i="1" s="1"/>
  <c r="T64" i="1"/>
  <c r="U64" i="1"/>
  <c r="V64" i="1"/>
  <c r="AS64" i="1"/>
  <c r="L65" i="1"/>
  <c r="U65" i="1" s="1"/>
  <c r="N65" i="1"/>
  <c r="O65" i="1"/>
  <c r="P65" i="1" s="1"/>
  <c r="T65" i="1"/>
  <c r="V65" i="1"/>
  <c r="W65" i="1"/>
  <c r="X65" i="1"/>
  <c r="AS65" i="1"/>
  <c r="AS67" i="1"/>
  <c r="AU67" i="1"/>
  <c r="AM68" i="1"/>
  <c r="AN68" i="1"/>
  <c r="AO68" i="1"/>
  <c r="AP68" i="1"/>
  <c r="AQ68" i="1"/>
  <c r="AR68" i="1"/>
  <c r="AV68" i="1"/>
  <c r="AW68" i="1"/>
  <c r="AX68" i="1"/>
  <c r="Y65" i="1" l="1"/>
  <c r="Q65" i="1"/>
  <c r="Z65" i="1" s="1"/>
  <c r="AU68" i="1"/>
  <c r="P64" i="1"/>
  <c r="X64" i="1"/>
  <c r="P57" i="1"/>
  <c r="X57" i="1"/>
  <c r="Q56" i="1"/>
  <c r="Z56" i="1" s="1"/>
  <c r="Y56" i="1"/>
  <c r="Q55" i="1"/>
  <c r="Z55" i="1" s="1"/>
  <c r="Y55" i="1"/>
  <c r="W64" i="1"/>
  <c r="P63" i="1"/>
  <c r="M62" i="1"/>
  <c r="O59" i="1"/>
  <c r="P58" i="1"/>
  <c r="W57" i="1"/>
  <c r="X56" i="1"/>
  <c r="M50" i="1"/>
  <c r="U50" i="1"/>
  <c r="N45" i="1"/>
  <c r="X41" i="1"/>
  <c r="P41" i="1"/>
  <c r="P38" i="1"/>
  <c r="X38" i="1"/>
  <c r="P35" i="1"/>
  <c r="X35" i="1"/>
  <c r="X33" i="1"/>
  <c r="P33" i="1"/>
  <c r="P17" i="1"/>
  <c r="X17" i="1"/>
  <c r="AS48" i="1"/>
  <c r="AS68" i="1" s="1"/>
  <c r="V9" i="1"/>
  <c r="N9" i="1"/>
  <c r="X55" i="1"/>
  <c r="O51" i="1"/>
  <c r="W51" i="1"/>
  <c r="Y39" i="1"/>
  <c r="Q39" i="1"/>
  <c r="Z39" i="1" s="1"/>
  <c r="X32" i="1"/>
  <c r="P32" i="1"/>
  <c r="X28" i="1"/>
  <c r="P28" i="1"/>
  <c r="X26" i="1"/>
  <c r="P26" i="1"/>
  <c r="X25" i="1"/>
  <c r="P25" i="1"/>
  <c r="V23" i="1"/>
  <c r="N23" i="1"/>
  <c r="N22" i="1"/>
  <c r="V22" i="1"/>
  <c r="W14" i="1"/>
  <c r="O14" i="1"/>
  <c r="Y11" i="1"/>
  <c r="Q11" i="1"/>
  <c r="Z11" i="1" s="1"/>
  <c r="N36" i="1"/>
  <c r="V36" i="1"/>
  <c r="V7" i="1"/>
  <c r="N7" i="1"/>
  <c r="P54" i="1"/>
  <c r="Y53" i="1"/>
  <c r="X46" i="1"/>
  <c r="P46" i="1"/>
  <c r="P42" i="1"/>
  <c r="X42" i="1"/>
  <c r="X40" i="1"/>
  <c r="P40" i="1"/>
  <c r="X37" i="1"/>
  <c r="P37" i="1"/>
  <c r="X34" i="1"/>
  <c r="P34" i="1"/>
  <c r="V31" i="1"/>
  <c r="N31" i="1"/>
  <c r="N27" i="1"/>
  <c r="V27" i="1"/>
  <c r="N24" i="1"/>
  <c r="V24" i="1"/>
  <c r="X16" i="1"/>
  <c r="P16" i="1"/>
  <c r="X10" i="1"/>
  <c r="P10" i="1"/>
  <c r="W8" i="1"/>
  <c r="O8" i="1"/>
  <c r="W40" i="1"/>
  <c r="X39" i="1"/>
  <c r="W33" i="1"/>
  <c r="W32" i="1"/>
  <c r="W26" i="1"/>
  <c r="U23" i="1"/>
  <c r="Y15" i="1"/>
  <c r="V14" i="1"/>
  <c r="X11" i="1"/>
  <c r="W10" i="1"/>
  <c r="V8" i="1"/>
  <c r="X8" i="1" l="1"/>
  <c r="P8" i="1"/>
  <c r="Q34" i="1"/>
  <c r="Z34" i="1" s="1"/>
  <c r="Y34" i="1"/>
  <c r="Q28" i="1"/>
  <c r="Z28" i="1" s="1"/>
  <c r="Y28" i="1"/>
  <c r="X59" i="1"/>
  <c r="P59" i="1"/>
  <c r="O27" i="1"/>
  <c r="W27" i="1"/>
  <c r="O22" i="1"/>
  <c r="W22" i="1"/>
  <c r="O9" i="1"/>
  <c r="W9" i="1"/>
  <c r="Q17" i="1"/>
  <c r="Z17" i="1" s="1"/>
  <c r="Y17" i="1"/>
  <c r="Q35" i="1"/>
  <c r="Z35" i="1" s="1"/>
  <c r="Y35" i="1"/>
  <c r="N62" i="1"/>
  <c r="V62" i="1"/>
  <c r="Y57" i="1"/>
  <c r="Q57" i="1"/>
  <c r="Z57" i="1" s="1"/>
  <c r="Q16" i="1"/>
  <c r="Z16" i="1" s="1"/>
  <c r="Y16" i="1"/>
  <c r="Y46" i="1"/>
  <c r="Q46" i="1"/>
  <c r="Z46" i="1" s="1"/>
  <c r="Q25" i="1"/>
  <c r="Z25" i="1" s="1"/>
  <c r="Y25" i="1"/>
  <c r="N50" i="1"/>
  <c r="V50" i="1"/>
  <c r="Y10" i="1"/>
  <c r="Q10" i="1"/>
  <c r="Z10" i="1" s="1"/>
  <c r="O31" i="1"/>
  <c r="W31" i="1"/>
  <c r="Q37" i="1"/>
  <c r="Z37" i="1" s="1"/>
  <c r="Y37" i="1"/>
  <c r="X14" i="1"/>
  <c r="P14" i="1"/>
  <c r="W23" i="1"/>
  <c r="O23" i="1"/>
  <c r="Y26" i="1"/>
  <c r="Q26" i="1"/>
  <c r="Z26" i="1" s="1"/>
  <c r="Y32" i="1"/>
  <c r="Q32" i="1"/>
  <c r="Z32" i="1" s="1"/>
  <c r="Y33" i="1"/>
  <c r="Q33" i="1"/>
  <c r="Z33" i="1" s="1"/>
  <c r="O45" i="1"/>
  <c r="W45" i="1"/>
  <c r="Q63" i="1"/>
  <c r="Z63" i="1" s="1"/>
  <c r="Y63" i="1"/>
  <c r="Y40" i="1"/>
  <c r="Q40" i="1"/>
  <c r="Z40" i="1" s="1"/>
  <c r="O7" i="1"/>
  <c r="W7" i="1"/>
  <c r="Q41" i="1"/>
  <c r="Z41" i="1" s="1"/>
  <c r="Y41" i="1"/>
  <c r="O24" i="1"/>
  <c r="W24" i="1"/>
  <c r="Q42" i="1"/>
  <c r="Z42" i="1" s="1"/>
  <c r="Y42" i="1"/>
  <c r="Q54" i="1"/>
  <c r="Z54" i="1" s="1"/>
  <c r="Y54" i="1"/>
  <c r="O36" i="1"/>
  <c r="W36" i="1"/>
  <c r="P51" i="1"/>
  <c r="X51" i="1"/>
  <c r="Q38" i="1"/>
  <c r="Z38" i="1" s="1"/>
  <c r="Y38" i="1"/>
  <c r="Y58" i="1"/>
  <c r="Q58" i="1"/>
  <c r="Z58" i="1" s="1"/>
  <c r="Y64" i="1"/>
  <c r="Q64" i="1"/>
  <c r="Z64" i="1" s="1"/>
  <c r="P45" i="1" l="1"/>
  <c r="X45" i="1"/>
  <c r="O62" i="1"/>
  <c r="W62" i="1"/>
  <c r="X22" i="1"/>
  <c r="P22" i="1"/>
  <c r="P23" i="1"/>
  <c r="X23" i="1"/>
  <c r="Q59" i="1"/>
  <c r="Z59" i="1" s="1"/>
  <c r="Y59" i="1"/>
  <c r="Q14" i="1"/>
  <c r="Z14" i="1" s="1"/>
  <c r="Y14" i="1"/>
  <c r="Q8" i="1"/>
  <c r="Z8" i="1" s="1"/>
  <c r="Y8" i="1"/>
  <c r="X36" i="1"/>
  <c r="P36" i="1"/>
  <c r="Q51" i="1"/>
  <c r="Z51" i="1" s="1"/>
  <c r="Y51" i="1"/>
  <c r="X24" i="1"/>
  <c r="P24" i="1"/>
  <c r="P7" i="1"/>
  <c r="X7" i="1"/>
  <c r="P31" i="1"/>
  <c r="X31" i="1"/>
  <c r="W50" i="1"/>
  <c r="O50" i="1"/>
  <c r="P9" i="1"/>
  <c r="X9" i="1"/>
  <c r="X27" i="1"/>
  <c r="P27" i="1"/>
  <c r="Y7" i="1" l="1"/>
  <c r="Q7" i="1"/>
  <c r="Z7" i="1" s="1"/>
  <c r="Y36" i="1"/>
  <c r="Q36" i="1"/>
  <c r="Z36" i="1" s="1"/>
  <c r="Y9" i="1"/>
  <c r="Q9" i="1"/>
  <c r="Z9" i="1" s="1"/>
  <c r="Q23" i="1"/>
  <c r="Z23" i="1" s="1"/>
  <c r="Y23" i="1"/>
  <c r="X62" i="1"/>
  <c r="P62" i="1"/>
  <c r="Y45" i="1"/>
  <c r="Q45" i="1"/>
  <c r="Z45" i="1" s="1"/>
  <c r="Y24" i="1"/>
  <c r="Q24" i="1"/>
  <c r="Z24" i="1" s="1"/>
  <c r="Y31" i="1"/>
  <c r="Q31" i="1"/>
  <c r="Z31" i="1" s="1"/>
  <c r="Y27" i="1"/>
  <c r="Q27" i="1"/>
  <c r="Z27" i="1" s="1"/>
  <c r="X50" i="1"/>
  <c r="P50" i="1"/>
  <c r="Y22" i="1"/>
  <c r="Q22" i="1"/>
  <c r="Z22" i="1" s="1"/>
  <c r="Q50" i="1" l="1"/>
  <c r="Z50" i="1" s="1"/>
  <c r="Y50" i="1"/>
  <c r="Y62" i="1"/>
  <c r="Q62" i="1"/>
  <c r="Z62" i="1" s="1"/>
</calcChain>
</file>

<file path=xl/sharedStrings.xml><?xml version="1.0" encoding="utf-8"?>
<sst xmlns="http://schemas.openxmlformats.org/spreadsheetml/2006/main" count="421" uniqueCount="177">
  <si>
    <t>Łącznie</t>
  </si>
  <si>
    <t>SM.II.D.09 -śródniejskie tereny mieszkaniowe</t>
  </si>
  <si>
    <t>grunt, budynek mieszkalny z miejscami postojowymi w garażu podziemnym, altana śmietnikowa</t>
  </si>
  <si>
    <t>nieruchomość zabudowana, mieszkalna</t>
  </si>
  <si>
    <t>budowa w 2020 r.</t>
  </si>
  <si>
    <t>SZ1W/00054119/5</t>
  </si>
  <si>
    <t>pierwokup</t>
  </si>
  <si>
    <t>A</t>
  </si>
  <si>
    <t>428/6</t>
  </si>
  <si>
    <t xml:space="preserve"> Steyera 15</t>
  </si>
  <si>
    <t>Steyera 15</t>
  </si>
  <si>
    <t>łącznie</t>
  </si>
  <si>
    <t>TZ</t>
  </si>
  <si>
    <t>przekazać do spółki LOKUM</t>
  </si>
  <si>
    <t>702</t>
  </si>
  <si>
    <t>Altana śmietnikowa Toruńska 5 działka 341/1 obręb 5</t>
  </si>
  <si>
    <t>806</t>
  </si>
  <si>
    <t>c</t>
  </si>
  <si>
    <t>Budynek gosp.Toruńska 5 nr 341/1.2</t>
  </si>
  <si>
    <t>109</t>
  </si>
  <si>
    <t>Budynek - Toruńska 5 nr 341/1.1</t>
  </si>
  <si>
    <t>110</t>
  </si>
  <si>
    <t>b</t>
  </si>
  <si>
    <t>uwaga Urząd Marszałkowski</t>
  </si>
  <si>
    <t>Toruńska 5 dziaĺka 341/1 obręb 5</t>
  </si>
  <si>
    <t>0</t>
  </si>
  <si>
    <t>a</t>
  </si>
  <si>
    <t>MM/MW.II.B.41 - tereny wyłącznie mieszkaniowe MM</t>
  </si>
  <si>
    <t>grunt, budynek mieszkany i gospodarczy, altana śmietnikowa</t>
  </si>
  <si>
    <t>termomodernizacja w 2019</t>
  </si>
  <si>
    <t>SZ1W/000052970/4</t>
  </si>
  <si>
    <t>341/1</t>
  </si>
  <si>
    <t>Toruńska 5</t>
  </si>
  <si>
    <t>zarządzanie przez LOKUM</t>
  </si>
  <si>
    <t>Miejsca postojowe Odrowców 7 i 9 działka 359/5; 359/9</t>
  </si>
  <si>
    <t>220</t>
  </si>
  <si>
    <t>Zagospodarowanie terenu Odrowców 7 i 9 działka 359/5 359/9</t>
  </si>
  <si>
    <t>Oświetlenie terenu Odrowców 7 i 9 działka 359/5 i 359/9</t>
  </si>
  <si>
    <t>Przyłącze kanalizacji Odrowców 7 i 9 działka 359/5 i 359/9</t>
  </si>
  <si>
    <t>211</t>
  </si>
  <si>
    <t>Przyłącze wodne Odrowców 7 i 9 działka 359/5 i 359/9</t>
  </si>
  <si>
    <t>210</t>
  </si>
  <si>
    <t>Wiata rowerowa Odrowców 7 i 9 działka 359/9</t>
  </si>
  <si>
    <t>Budynek - Odrowców 9 działka 359/5.1</t>
  </si>
  <si>
    <t>Budynek - Odrowców 7 działka 359/9.1</t>
  </si>
  <si>
    <t>Odrowców 9 działka 359/5 obreb 10</t>
  </si>
  <si>
    <t>Odrowców 7 działka 359/9 obręb 10</t>
  </si>
  <si>
    <t>j.w.</t>
  </si>
  <si>
    <t>trwałość projektu do 2028</t>
  </si>
  <si>
    <t>SZ1W/00050809/1</t>
  </si>
  <si>
    <t>359/5</t>
  </si>
  <si>
    <t>OM.III.B.06 - tereny ogólnie mieszkaniowe</t>
  </si>
  <si>
    <t>grunt, budynki mieszkalne, wiata rowerowa, przyłącze wodne, kanalizacyjne, zagospodarowanie i oświetlenie terenu, miejsca postojowe</t>
  </si>
  <si>
    <t>SZ1W/00050808/4</t>
  </si>
  <si>
    <t>359/9</t>
  </si>
  <si>
    <t>Odrowców 7 i 9</t>
  </si>
  <si>
    <t>BGK trwałość projektu</t>
  </si>
  <si>
    <t>703</t>
  </si>
  <si>
    <t>Budynek - Norweska 1 nr 291.1</t>
  </si>
  <si>
    <t>Norweska 1 działka 291 obręb 12</t>
  </si>
  <si>
    <t>MM.V.B.68 - tereny wyłącznie mieszkaniowe</t>
  </si>
  <si>
    <t>grunt, budynek mieszkanly</t>
  </si>
  <si>
    <t>SZ1W/00002641/4</t>
  </si>
  <si>
    <t>Norweska 1</t>
  </si>
  <si>
    <t>2016-04</t>
  </si>
  <si>
    <t>Pralnicowirówka PRIMUS (w budynku)</t>
  </si>
  <si>
    <t>2015-05</t>
  </si>
  <si>
    <t>Pralnicowirówka PRIMUS C5 (w budynku)</t>
  </si>
  <si>
    <t>Pralnicowirówka PRIMUS C (w budynku)</t>
  </si>
  <si>
    <t>Stojaki rowerowe Modrzejewska 20 działka 228/2</t>
  </si>
  <si>
    <t>Suszarka bebnowa ( w budynku)</t>
  </si>
  <si>
    <t>e</t>
  </si>
  <si>
    <t>Inst.technol. kotĺowni Modrzejewskiej 20 (w budynku)</t>
  </si>
  <si>
    <t>310</t>
  </si>
  <si>
    <t>d</t>
  </si>
  <si>
    <t>Przyłącze kanal.san.Modrzejewskiej 20 działka 228/2 obręb 12</t>
  </si>
  <si>
    <t>Przyĺćcze wodocićgowe Modrzejewskiej 20</t>
  </si>
  <si>
    <t>Budynek - Modrzejewskiej 20 nr 228/2.1</t>
  </si>
  <si>
    <t>Modrzejewskiej 20 dziaĺka 228/2 obręb 12</t>
  </si>
  <si>
    <t>OM.V.B.63 - tereny ogólnie mieszkaniowe</t>
  </si>
  <si>
    <t xml:space="preserve">grunt, bydynek mieszkalno - usługowy, przyłącze wodociągowe, kanalizacyjne, sanitarne, inst. technol., kotłownia, pralnicowirówki </t>
  </si>
  <si>
    <t>nieruchomość zabudowana, mieszkalno - usługowa</t>
  </si>
  <si>
    <t>trwałość projektu do końca 2021 r.</t>
  </si>
  <si>
    <t>SZ1W/00039274/8</t>
  </si>
  <si>
    <t>228/2</t>
  </si>
  <si>
    <t xml:space="preserve">Modrzejewskiej 20 </t>
  </si>
  <si>
    <t>Altana śmietnikowa Łużycka 3.4 działka 66/7 obręb 10</t>
  </si>
  <si>
    <t>Budynek - Łużycka 3a  gosp. nr 66.2; 66.4</t>
  </si>
  <si>
    <t xml:space="preserve">91.377,00zł; 251.234,04zł </t>
  </si>
  <si>
    <t xml:space="preserve">2017-12; 2018-08 </t>
  </si>
  <si>
    <t>Budynek - Łużycka 4 nr 70.1</t>
  </si>
  <si>
    <t>25.893,89zł; 109.154,95zł; 110.438,00zł;</t>
  </si>
  <si>
    <t>2014-12; 2017-12; 2018-09</t>
  </si>
  <si>
    <t>Budynek - Łużycka 3 nr 69.1</t>
  </si>
  <si>
    <t>Łużycka 4 działka 70 obręb 10</t>
  </si>
  <si>
    <t>Łużycka 3 działka 66/7 obręb 10</t>
  </si>
  <si>
    <t>Łużycka 3 działka 69 obręb 10</t>
  </si>
  <si>
    <t>SZ1W/00016162/3</t>
  </si>
  <si>
    <t>70</t>
  </si>
  <si>
    <t>SZ1W/00013518/3</t>
  </si>
  <si>
    <t>66/7</t>
  </si>
  <si>
    <t>SM.II.D.08 - śródmiejskie tereny mieszkaniowe - wydzielenie wewnętrzne II.D.08/7</t>
  </si>
  <si>
    <t>grunt, budynki mieszkalne, budynki gospodarcze, altana śmietnikowa</t>
  </si>
  <si>
    <t>termomodernizacja w 2019 r.</t>
  </si>
  <si>
    <t>Łużycka 3 i 4</t>
  </si>
  <si>
    <t>Altana śmietnikowa Grunwaldzka 64 działka 47/3 obręb 10</t>
  </si>
  <si>
    <t>Budynek gosp. Grunwaldzka 64 nr 47.2</t>
  </si>
  <si>
    <t>Budynek - Grunwaldzka 64 nr 47.1</t>
  </si>
  <si>
    <t>Grunwaldzka 64 cz. działki 47/3 obręb 10</t>
  </si>
  <si>
    <t>SM.II.D.07 - śródmiejskie tereny mieszkaniowe</t>
  </si>
  <si>
    <t>grunt, budynek mieszkalny i gospodarczy, altana śmietnikowa</t>
  </si>
  <si>
    <t>nieruchomość zabudowana, mieszkalno - użytkowa</t>
  </si>
  <si>
    <t>SZ1W/00052969/4</t>
  </si>
  <si>
    <t>47/3</t>
  </si>
  <si>
    <t>Grunwaldzka 64</t>
  </si>
  <si>
    <t>Altana śmietnikowa Bol. Chrobrego 26-28 działka 530/2 obręb 6</t>
  </si>
  <si>
    <t>Budynek - Bol.Chrobrego 26-28 nr 530/3 obręb 6</t>
  </si>
  <si>
    <t>Bol.Chrobrego 26-28 działka 530/2 obręb 6</t>
  </si>
  <si>
    <t>Bol.Chrobrego 26-28 działka 530/3 obręb6</t>
  </si>
  <si>
    <t>Bol.Chrobrego 26-28 działka 531 obręb 6</t>
  </si>
  <si>
    <t>SZ1W/00015137/2</t>
  </si>
  <si>
    <t>530/3, 530/2</t>
  </si>
  <si>
    <t>jw.</t>
  </si>
  <si>
    <t>brak MPZP</t>
  </si>
  <si>
    <t>grunt, budynek mieszkalny, altana śmietnikowa</t>
  </si>
  <si>
    <t>planowana przebudowa z dofinansowanie BGK</t>
  </si>
  <si>
    <t>SZ1W/00015126/2</t>
  </si>
  <si>
    <t xml:space="preserve">Bol. Chrobrego 26-28 </t>
  </si>
  <si>
    <t xml:space="preserve">przeznaczenie nieruchomości </t>
  </si>
  <si>
    <t>budynki, budowle i inne urządzenie infrastruktury</t>
  </si>
  <si>
    <t xml:space="preserve">rodzaj nieruchomości </t>
  </si>
  <si>
    <t xml:space="preserve">szacunkowa wartość rynkowa lokali użytkowych  wg średniej ceny sprzedaży </t>
  </si>
  <si>
    <t xml:space="preserve">szacunkowa wartość rynkowa lokali mieszkalnych wg średniej ceny sprzedaży </t>
  </si>
  <si>
    <t>uwagi</t>
  </si>
  <si>
    <t xml:space="preserve">szacunkowa wartość rynkowa lokali wg średniej ceny sprzedaży </t>
  </si>
  <si>
    <t>Nr KW</t>
  </si>
  <si>
    <t>wartość księgowa netto na dzień 31.12.2019</t>
  </si>
  <si>
    <t>umorzenie na dzień 31.12.2019</t>
  </si>
  <si>
    <t>wartość księgowa brutto</t>
  </si>
  <si>
    <t>powierzchnia lokali użytkowych (m2)</t>
  </si>
  <si>
    <t>liczba lokali użytkowych (szt.)</t>
  </si>
  <si>
    <t>powierzchnia mieszkań (m2)</t>
  </si>
  <si>
    <t>Liczba mieszkań (szt.)</t>
  </si>
  <si>
    <t xml:space="preserve">liczba lokali mieszkalnych z umową na czas nieoznaczony </t>
  </si>
  <si>
    <t>sposób władania A(administrowanie)/ TZ (trwały zarząd)</t>
  </si>
  <si>
    <t>proponowany sposób zagospodarowania</t>
  </si>
  <si>
    <t>powierzchnia działki m2</t>
  </si>
  <si>
    <t>Nr działki</t>
  </si>
  <si>
    <t>obręb ewid.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</si>
  <si>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</si>
  <si>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</si>
  <si>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</si>
  <si>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</si>
  <si>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</si>
  <si>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31-12-2016 </t>
  </si>
  <si>
    <t xml:space="preserve">Wartość księgowa netto na 30-11-2016 </t>
  </si>
  <si>
    <t xml:space="preserve">Wartość księgowa netto na 31-10-2016 </t>
  </si>
  <si>
    <t xml:space="preserve">Wartość księgowa netto na 30-9-2016 </t>
  </si>
  <si>
    <t>Wartość księgowa netto na 2019-07-31</t>
  </si>
  <si>
    <t xml:space="preserve">Wartość księgowa netto na 31-07-2016 </t>
  </si>
  <si>
    <t xml:space="preserve">Wartość księgowa netto na 30-06-2016 </t>
  </si>
  <si>
    <t>Umorzenie na 31-12-2016</t>
  </si>
  <si>
    <t>Umorzenie na 30-11-2016</t>
  </si>
  <si>
    <t>Umorzenie na 31-10-2016</t>
  </si>
  <si>
    <t>Umorzenie na 30-09-2016</t>
  </si>
  <si>
    <t>Umorzenie na 2019-07-31</t>
  </si>
  <si>
    <t>Umorzenie na 31-07-2016</t>
  </si>
  <si>
    <t>Umorzenie na 30-06-2016</t>
  </si>
  <si>
    <t>Wartość księgowa brutto</t>
  </si>
  <si>
    <t>Adres</t>
  </si>
  <si>
    <t xml:space="preserve">Grupa </t>
  </si>
  <si>
    <t>Nr_inw.</t>
  </si>
  <si>
    <t>Lp.</t>
  </si>
  <si>
    <t xml:space="preserve">Gminne nieruchomosci mieszkalne </t>
  </si>
  <si>
    <t>Wykaz nieruchomości planowanych do wniesienie aportem do spółki Zakład Gospodarki Mieszkaniowej Spółka z ograniczoną odpowiedzialnością w późniejszym czasie ze względu na trwałość projektów z dofinansowaniem zewnętrznym</t>
  </si>
  <si>
    <t>załącznik 18d</t>
  </si>
  <si>
    <t xml:space="preserve">Załącznik nr 18c Wykaz nieruchomości-udziały gminy w nieruchomości wspólnej do wniesienia do spółki w terminie późniejszym- trwałość projektów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</si>
</sst>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 shrinkToFi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 wrapText="1" shrinkToFit="1"/>
    </xf>
    <xf numFmtId="43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shrinkToFi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 shrinkToFit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61"/>
  <sheetViews>
    <sheetView tabSelected="1" topLeftCell="A4" zoomScaleNormal="100" workbookViewId="0">
      <selection activeCell="BJ20" sqref="BJ20"/>
    </sheetView>
  </sheetViews>
  <sheetFormatPr defaultColWidth="9.140625" defaultRowHeight="12.75" x14ac:dyDescent="0.2"/>
  <cols>
    <col min="1" max="1" width="4.5703125" style="22" customWidth="1"/>
    <col min="2" max="2" width="6.140625" style="21" hidden="1" customWidth="1"/>
    <col min="3" max="3" width="7.42578125" style="19" hidden="1" customWidth="1"/>
    <col min="4" max="4" width="5.28515625" style="21" hidden="1" customWidth="1"/>
    <col min="5" max="5" width="23.7109375" style="20" customWidth="1"/>
    <col min="6" max="6" width="10" style="19" hidden="1" customWidth="1"/>
    <col min="7" max="7" width="6.7109375" style="19" hidden="1" customWidth="1"/>
    <col min="8" max="8" width="8.5703125" style="18" hidden="1" customWidth="1"/>
    <col min="9" max="9" width="11.42578125" style="17" hidden="1" customWidth="1"/>
    <col min="10" max="10" width="10.5703125" style="15" hidden="1" customWidth="1"/>
    <col min="11" max="12" width="12.5703125" style="15" hidden="1" customWidth="1"/>
    <col min="13" max="13" width="8.7109375" style="16" hidden="1" customWidth="1"/>
    <col min="14" max="17" width="12.5703125" style="15" hidden="1" customWidth="1"/>
    <col min="18" max="21" width="12.5703125" style="14" hidden="1" customWidth="1"/>
    <col min="22" max="22" width="9.7109375" style="13" hidden="1" customWidth="1"/>
    <col min="23" max="30" width="12.5703125" style="13" hidden="1" customWidth="1"/>
    <col min="31" max="31" width="14.28515625" style="13" hidden="1" customWidth="1"/>
    <col min="32" max="32" width="8.85546875" style="10" customWidth="1"/>
    <col min="33" max="33" width="11.42578125" style="9" customWidth="1"/>
    <col min="34" max="34" width="11.5703125" style="12" customWidth="1"/>
    <col min="35" max="35" width="12.5703125" style="11" hidden="1" customWidth="1"/>
    <col min="36" max="36" width="12.28515625" style="10" hidden="1" customWidth="1"/>
    <col min="37" max="37" width="11.42578125" style="9" hidden="1" customWidth="1"/>
    <col min="38" max="38" width="7.28515625" style="9" hidden="1" customWidth="1"/>
    <col min="39" max="42" width="11" style="4" hidden="1" customWidth="1"/>
    <col min="43" max="43" width="15.42578125" style="8" hidden="1" customWidth="1"/>
    <col min="44" max="44" width="15.42578125" style="7" hidden="1" customWidth="1"/>
    <col min="45" max="45" width="15.42578125" style="6" hidden="1" customWidth="1"/>
    <col min="46" max="46" width="15.42578125" style="5" customWidth="1"/>
    <col min="47" max="47" width="16.42578125" style="4" customWidth="1"/>
    <col min="48" max="48" width="21.85546875" style="3" hidden="1" customWidth="1"/>
    <col min="49" max="49" width="17.140625" style="1" hidden="1" customWidth="1"/>
    <col min="50" max="50" width="17.42578125" style="1" hidden="1" customWidth="1"/>
    <col min="51" max="51" width="19.140625" style="2" customWidth="1"/>
    <col min="52" max="52" width="39.42578125" style="2" customWidth="1"/>
    <col min="53" max="53" width="30.5703125" style="2" customWidth="1"/>
    <col min="54" max="16384" width="9.140625" style="1"/>
  </cols>
  <sheetData>
    <row r="1" spans="1:53" customFormat="1" ht="15.75" thickBot="1" x14ac:dyDescent="0.3">
      <c r="A1" s="22"/>
      <c r="E1" s="20"/>
      <c r="F1" t="s">
        <v>176</v>
      </c>
      <c r="BA1" s="2" t="s">
        <v>175</v>
      </c>
    </row>
    <row r="2" spans="1:53" s="124" customFormat="1" ht="39.75" customHeight="1" x14ac:dyDescent="0.2">
      <c r="A2" s="129" t="s">
        <v>174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1"/>
    </row>
    <row r="3" spans="1:53" s="124" customFormat="1" ht="30.75" customHeight="1" x14ac:dyDescent="0.2">
      <c r="A3" s="132" t="s">
        <v>173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5"/>
    </row>
    <row r="4" spans="1:53" s="120" customFormat="1" ht="51" customHeight="1" x14ac:dyDescent="0.25">
      <c r="A4" s="123" t="s">
        <v>172</v>
      </c>
      <c r="B4" s="122" t="s">
        <v>171</v>
      </c>
      <c r="C4" s="122"/>
      <c r="D4" s="122" t="s">
        <v>170</v>
      </c>
      <c r="E4" s="122" t="s">
        <v>169</v>
      </c>
      <c r="F4" s="122"/>
      <c r="G4" s="122"/>
      <c r="H4" s="122"/>
      <c r="I4" s="122"/>
      <c r="J4" s="122" t="s">
        <v>168</v>
      </c>
      <c r="K4" s="122" t="s">
        <v>167</v>
      </c>
      <c r="L4" s="122" t="s">
        <v>166</v>
      </c>
      <c r="M4" s="122" t="s">
        <v>165</v>
      </c>
      <c r="N4" s="122" t="s">
        <v>164</v>
      </c>
      <c r="O4" s="122" t="s">
        <v>163</v>
      </c>
      <c r="P4" s="122" t="s">
        <v>162</v>
      </c>
      <c r="Q4" s="122" t="s">
        <v>161</v>
      </c>
      <c r="R4" s="122"/>
      <c r="S4" s="122"/>
      <c r="T4" s="122" t="s">
        <v>160</v>
      </c>
      <c r="U4" s="122" t="s">
        <v>159</v>
      </c>
      <c r="V4" s="122" t="s">
        <v>158</v>
      </c>
      <c r="W4" s="122" t="s">
        <v>157</v>
      </c>
      <c r="X4" s="122" t="s">
        <v>156</v>
      </c>
      <c r="Y4" s="122" t="s">
        <v>155</v>
      </c>
      <c r="Z4" s="122" t="s">
        <v>154</v>
      </c>
      <c r="AA4" s="122" t="s">
        <v>153</v>
      </c>
      <c r="AB4" s="122" t="s">
        <v>152</v>
      </c>
      <c r="AC4" s="122" t="s">
        <v>151</v>
      </c>
      <c r="AD4" s="122" t="s">
        <v>150</v>
      </c>
      <c r="AE4" s="122" t="s">
        <v>149</v>
      </c>
      <c r="AF4" s="122" t="s">
        <v>148</v>
      </c>
      <c r="AG4" s="122" t="s">
        <v>147</v>
      </c>
      <c r="AH4" s="122" t="s">
        <v>146</v>
      </c>
      <c r="AI4" s="122" t="s">
        <v>145</v>
      </c>
      <c r="AJ4" s="122" t="s">
        <v>144</v>
      </c>
      <c r="AK4" s="122" t="s">
        <v>133</v>
      </c>
      <c r="AL4" s="122" t="s">
        <v>143</v>
      </c>
      <c r="AM4" s="122" t="s">
        <v>142</v>
      </c>
      <c r="AN4" s="122" t="s">
        <v>141</v>
      </c>
      <c r="AO4" s="122" t="s">
        <v>140</v>
      </c>
      <c r="AP4" s="122" t="s">
        <v>139</v>
      </c>
      <c r="AQ4" s="122" t="s">
        <v>138</v>
      </c>
      <c r="AR4" s="122" t="s">
        <v>137</v>
      </c>
      <c r="AS4" s="122" t="s">
        <v>136</v>
      </c>
      <c r="AT4" s="122" t="s">
        <v>135</v>
      </c>
      <c r="AU4" s="122" t="s">
        <v>134</v>
      </c>
      <c r="AV4" s="122" t="s">
        <v>133</v>
      </c>
      <c r="AW4" s="122" t="s">
        <v>132</v>
      </c>
      <c r="AX4" s="122" t="s">
        <v>131</v>
      </c>
      <c r="AY4" s="122" t="s">
        <v>130</v>
      </c>
      <c r="AZ4" s="122" t="s">
        <v>129</v>
      </c>
      <c r="BA4" s="121" t="s">
        <v>128</v>
      </c>
    </row>
    <row r="5" spans="1:53" s="79" customFormat="1" ht="39" customHeight="1" x14ac:dyDescent="0.2">
      <c r="A5" s="91">
        <v>1</v>
      </c>
      <c r="B5" s="89" t="s">
        <v>127</v>
      </c>
      <c r="C5" s="84"/>
      <c r="D5" s="84"/>
      <c r="E5" s="111" t="s">
        <v>127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>
        <v>6</v>
      </c>
      <c r="AG5" s="81">
        <v>531</v>
      </c>
      <c r="AH5" s="84">
        <v>302</v>
      </c>
      <c r="AI5" s="84"/>
      <c r="AJ5" s="84" t="s">
        <v>7</v>
      </c>
      <c r="AK5" s="81" t="s">
        <v>6</v>
      </c>
      <c r="AL5" s="81">
        <v>8</v>
      </c>
      <c r="AM5" s="84"/>
      <c r="AN5" s="84"/>
      <c r="AO5" s="84"/>
      <c r="AP5" s="84"/>
      <c r="AQ5" s="82">
        <f>SUM(AQ7:AQ11)</f>
        <v>642907.27000000014</v>
      </c>
      <c r="AR5" s="82">
        <f>SUM(AR7:AR11)</f>
        <v>222685.63999999998</v>
      </c>
      <c r="AS5" s="82">
        <f>SUM(AS7:AS11)</f>
        <v>420221.63</v>
      </c>
      <c r="AT5" s="82" t="s">
        <v>126</v>
      </c>
      <c r="AU5" s="82">
        <f>SUM(AU10)</f>
        <v>3743040</v>
      </c>
      <c r="AV5" s="115" t="s">
        <v>125</v>
      </c>
      <c r="AW5" s="82"/>
      <c r="AX5" s="82"/>
      <c r="AY5" s="81" t="s">
        <v>3</v>
      </c>
      <c r="AZ5" s="81" t="s">
        <v>124</v>
      </c>
      <c r="BA5" s="119" t="s">
        <v>123</v>
      </c>
    </row>
    <row r="6" spans="1:53" s="79" customFormat="1" ht="33" customHeight="1" x14ac:dyDescent="0.2">
      <c r="A6" s="91"/>
      <c r="B6" s="89"/>
      <c r="C6" s="84"/>
      <c r="D6" s="84"/>
      <c r="E6" s="111" t="s">
        <v>122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>
        <v>6</v>
      </c>
      <c r="AG6" s="81" t="s">
        <v>121</v>
      </c>
      <c r="AH6" s="84">
        <f>290+333</f>
        <v>623</v>
      </c>
      <c r="AI6" s="84"/>
      <c r="AJ6" s="84" t="s">
        <v>7</v>
      </c>
      <c r="AK6" s="81"/>
      <c r="AL6" s="81"/>
      <c r="AM6" s="84"/>
      <c r="AN6" s="84"/>
      <c r="AO6" s="84"/>
      <c r="AP6" s="84"/>
      <c r="AQ6" s="82"/>
      <c r="AR6" s="82"/>
      <c r="AS6" s="82"/>
      <c r="AT6" s="82" t="s">
        <v>120</v>
      </c>
      <c r="AU6" s="82" t="s">
        <v>47</v>
      </c>
      <c r="AV6" s="82" t="s">
        <v>47</v>
      </c>
      <c r="AW6" s="82"/>
      <c r="AX6" s="82"/>
      <c r="AY6" s="81" t="s">
        <v>47</v>
      </c>
      <c r="AZ6" s="81" t="s">
        <v>47</v>
      </c>
      <c r="BA6" s="81" t="s">
        <v>47</v>
      </c>
    </row>
    <row r="7" spans="1:53" s="13" customFormat="1" ht="18" hidden="1" customHeight="1" x14ac:dyDescent="0.2">
      <c r="A7" s="125" t="s">
        <v>26</v>
      </c>
      <c r="B7" s="101">
        <v>90039</v>
      </c>
      <c r="C7" s="99">
        <v>0</v>
      </c>
      <c r="D7" s="99" t="s">
        <v>25</v>
      </c>
      <c r="E7" s="104" t="s">
        <v>119</v>
      </c>
      <c r="F7" s="99">
        <v>0</v>
      </c>
      <c r="G7" s="99" t="s">
        <v>14</v>
      </c>
      <c r="H7" s="99">
        <v>0</v>
      </c>
      <c r="I7" s="99">
        <v>0</v>
      </c>
      <c r="J7" s="99">
        <v>45300</v>
      </c>
      <c r="K7" s="99">
        <v>0</v>
      </c>
      <c r="L7" s="99">
        <f t="shared" ref="L7:Q9" si="0">K7+$I7</f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99">
        <f t="shared" si="0"/>
        <v>0</v>
      </c>
      <c r="Q7" s="99">
        <f t="shared" si="0"/>
        <v>0</v>
      </c>
      <c r="R7" s="99"/>
      <c r="S7" s="99"/>
      <c r="T7" s="99">
        <f>J7-K7</f>
        <v>45300</v>
      </c>
      <c r="U7" s="99">
        <f>J7-L7</f>
        <v>45300</v>
      </c>
      <c r="V7" s="99">
        <f>J7-M7</f>
        <v>45300</v>
      </c>
      <c r="W7" s="99">
        <f>J7-N7</f>
        <v>45300</v>
      </c>
      <c r="X7" s="99">
        <f>J7-O7</f>
        <v>45300</v>
      </c>
      <c r="Y7" s="99">
        <f>J7-P7</f>
        <v>45300</v>
      </c>
      <c r="Z7" s="99">
        <f>J7-Q7</f>
        <v>45300</v>
      </c>
      <c r="AA7" s="99"/>
      <c r="AB7" s="99"/>
      <c r="AC7" s="99"/>
      <c r="AD7" s="99"/>
      <c r="AE7" s="99"/>
      <c r="AF7" s="99"/>
      <c r="AG7" s="98"/>
      <c r="AH7" s="97"/>
      <c r="AI7" s="118" t="s">
        <v>33</v>
      </c>
      <c r="AJ7" s="94" t="s">
        <v>7</v>
      </c>
      <c r="AK7" s="93"/>
      <c r="AL7" s="93"/>
      <c r="AM7" s="94"/>
      <c r="AN7" s="94"/>
      <c r="AO7" s="94"/>
      <c r="AP7" s="94"/>
      <c r="AQ7" s="82">
        <v>45300</v>
      </c>
      <c r="AR7" s="95">
        <v>0</v>
      </c>
      <c r="AS7" s="95">
        <f>+AQ7-AR7</f>
        <v>45300</v>
      </c>
      <c r="AT7" s="95"/>
      <c r="AU7" s="95"/>
      <c r="AV7" s="93"/>
      <c r="AW7" s="94"/>
      <c r="AX7" s="94"/>
      <c r="AY7" s="93"/>
      <c r="AZ7" s="93"/>
      <c r="BA7" s="92"/>
    </row>
    <row r="8" spans="1:53" s="13" customFormat="1" ht="18" hidden="1" customHeight="1" x14ac:dyDescent="0.2">
      <c r="A8" s="125"/>
      <c r="B8" s="101">
        <v>90040</v>
      </c>
      <c r="C8" s="99">
        <v>0</v>
      </c>
      <c r="D8" s="99" t="s">
        <v>25</v>
      </c>
      <c r="E8" s="104" t="s">
        <v>118</v>
      </c>
      <c r="F8" s="99">
        <v>0</v>
      </c>
      <c r="G8" s="99" t="s">
        <v>14</v>
      </c>
      <c r="H8" s="99">
        <v>0</v>
      </c>
      <c r="I8" s="99">
        <v>0</v>
      </c>
      <c r="J8" s="99">
        <v>99900</v>
      </c>
      <c r="K8" s="99"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99"/>
      <c r="S8" s="99"/>
      <c r="T8" s="99">
        <f>J8-K8</f>
        <v>99900</v>
      </c>
      <c r="U8" s="99">
        <f>J8-L8</f>
        <v>99900</v>
      </c>
      <c r="V8" s="99">
        <f>J8-M8</f>
        <v>99900</v>
      </c>
      <c r="W8" s="99">
        <f>J8-N8</f>
        <v>99900</v>
      </c>
      <c r="X8" s="99">
        <f>J8-O8</f>
        <v>99900</v>
      </c>
      <c r="Y8" s="99">
        <f>J8-P8</f>
        <v>99900</v>
      </c>
      <c r="Z8" s="99">
        <f>J8-Q8</f>
        <v>99900</v>
      </c>
      <c r="AA8" s="99"/>
      <c r="AB8" s="99"/>
      <c r="AC8" s="99"/>
      <c r="AD8" s="99"/>
      <c r="AE8" s="99"/>
      <c r="AF8" s="99"/>
      <c r="AG8" s="98"/>
      <c r="AH8" s="97"/>
      <c r="AI8" s="118" t="s">
        <v>33</v>
      </c>
      <c r="AJ8" s="94" t="s">
        <v>7</v>
      </c>
      <c r="AK8" s="93"/>
      <c r="AL8" s="93"/>
      <c r="AM8" s="94"/>
      <c r="AN8" s="94"/>
      <c r="AO8" s="94"/>
      <c r="AP8" s="94"/>
      <c r="AQ8" s="82">
        <v>99900</v>
      </c>
      <c r="AR8" s="95">
        <v>0</v>
      </c>
      <c r="AS8" s="95">
        <f>+AQ8-AR8</f>
        <v>99900</v>
      </c>
      <c r="AT8" s="95"/>
      <c r="AU8" s="95"/>
      <c r="AV8" s="93"/>
      <c r="AW8" s="94"/>
      <c r="AX8" s="94"/>
      <c r="AY8" s="93"/>
      <c r="AZ8" s="93"/>
      <c r="BA8" s="92"/>
    </row>
    <row r="9" spans="1:53" s="13" customFormat="1" ht="18" hidden="1" customHeight="1" x14ac:dyDescent="0.2">
      <c r="A9" s="125"/>
      <c r="B9" s="101">
        <v>90041</v>
      </c>
      <c r="C9" s="99">
        <v>0</v>
      </c>
      <c r="D9" s="99" t="s">
        <v>25</v>
      </c>
      <c r="E9" s="104" t="s">
        <v>117</v>
      </c>
      <c r="F9" s="99">
        <v>0</v>
      </c>
      <c r="G9" s="99" t="s">
        <v>14</v>
      </c>
      <c r="H9" s="99">
        <v>0</v>
      </c>
      <c r="I9" s="99">
        <v>0</v>
      </c>
      <c r="J9" s="99">
        <v>43500</v>
      </c>
      <c r="K9" s="99"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/>
      <c r="S9" s="99"/>
      <c r="T9" s="99">
        <f>J9-K9</f>
        <v>43500</v>
      </c>
      <c r="U9" s="99">
        <f>J9-L9</f>
        <v>43500</v>
      </c>
      <c r="V9" s="99">
        <f>J9-M9</f>
        <v>43500</v>
      </c>
      <c r="W9" s="99">
        <f>J9-N9</f>
        <v>43500</v>
      </c>
      <c r="X9" s="99">
        <f>J9-O9</f>
        <v>43500</v>
      </c>
      <c r="Y9" s="99">
        <f>J9-P9</f>
        <v>43500</v>
      </c>
      <c r="Z9" s="99">
        <f>J9-Q9</f>
        <v>43500</v>
      </c>
      <c r="AA9" s="99"/>
      <c r="AB9" s="99"/>
      <c r="AC9" s="99"/>
      <c r="AD9" s="99"/>
      <c r="AE9" s="99"/>
      <c r="AF9" s="99"/>
      <c r="AG9" s="98"/>
      <c r="AH9" s="97"/>
      <c r="AI9" s="118" t="s">
        <v>33</v>
      </c>
      <c r="AJ9" s="94" t="s">
        <v>7</v>
      </c>
      <c r="AK9" s="93"/>
      <c r="AL9" s="93"/>
      <c r="AM9" s="94"/>
      <c r="AN9" s="94"/>
      <c r="AO9" s="94"/>
      <c r="AP9" s="94"/>
      <c r="AQ9" s="82">
        <v>43500</v>
      </c>
      <c r="AR9" s="95">
        <v>0</v>
      </c>
      <c r="AS9" s="95">
        <f>+AQ9-AR9</f>
        <v>43500</v>
      </c>
      <c r="AT9" s="95"/>
      <c r="AU9" s="95"/>
      <c r="AV9" s="93"/>
      <c r="AW9" s="94"/>
      <c r="AX9" s="94"/>
      <c r="AY9" s="93"/>
      <c r="AZ9" s="93"/>
      <c r="BA9" s="92"/>
    </row>
    <row r="10" spans="1:53" s="13" customFormat="1" ht="18" hidden="1" customHeight="1" x14ac:dyDescent="0.2">
      <c r="A10" s="110" t="s">
        <v>22</v>
      </c>
      <c r="B10" s="109">
        <v>1490</v>
      </c>
      <c r="C10" s="98">
        <v>1</v>
      </c>
      <c r="D10" s="98" t="s">
        <v>21</v>
      </c>
      <c r="E10" s="104" t="s">
        <v>116</v>
      </c>
      <c r="F10" s="98">
        <v>1897</v>
      </c>
      <c r="G10" s="98" t="s">
        <v>14</v>
      </c>
      <c r="H10" s="98">
        <v>1.5</v>
      </c>
      <c r="I10" s="98">
        <v>529.07000000000005</v>
      </c>
      <c r="J10" s="98">
        <v>423254.84</v>
      </c>
      <c r="K10" s="98">
        <v>169512.31</v>
      </c>
      <c r="L10" s="98">
        <f>K10+$I10</f>
        <v>170041.38</v>
      </c>
      <c r="M10" s="98">
        <v>189087.88</v>
      </c>
      <c r="N10" s="98">
        <f t="shared" ref="N10:Q11" si="1">M10+$I10</f>
        <v>189616.95</v>
      </c>
      <c r="O10" s="98">
        <f t="shared" si="1"/>
        <v>190146.02000000002</v>
      </c>
      <c r="P10" s="98">
        <f t="shared" si="1"/>
        <v>190675.09000000003</v>
      </c>
      <c r="Q10" s="98">
        <f t="shared" si="1"/>
        <v>191204.16000000003</v>
      </c>
      <c r="R10" s="98"/>
      <c r="S10" s="98"/>
      <c r="T10" s="98">
        <f>J10-K10</f>
        <v>253742.53000000003</v>
      </c>
      <c r="U10" s="98">
        <f>J10-L10</f>
        <v>253213.46000000002</v>
      </c>
      <c r="V10" s="98">
        <f>J10-M10</f>
        <v>234166.96000000002</v>
      </c>
      <c r="W10" s="98">
        <f>J10-N10</f>
        <v>233637.89</v>
      </c>
      <c r="X10" s="98">
        <f>J10-O10</f>
        <v>233108.82</v>
      </c>
      <c r="Y10" s="98">
        <f>J10-P10</f>
        <v>232579.75</v>
      </c>
      <c r="Z10" s="98">
        <f>J10-Q10</f>
        <v>232050.68</v>
      </c>
      <c r="AA10" s="98"/>
      <c r="AB10" s="98"/>
      <c r="AC10" s="98"/>
      <c r="AD10" s="98">
        <v>24683.1</v>
      </c>
      <c r="AE10" s="98"/>
      <c r="AF10" s="98"/>
      <c r="AG10" s="98"/>
      <c r="AH10" s="108"/>
      <c r="AI10" s="118" t="s">
        <v>33</v>
      </c>
      <c r="AJ10" s="94" t="s">
        <v>7</v>
      </c>
      <c r="AK10" s="93"/>
      <c r="AL10" s="93"/>
      <c r="AM10" s="94">
        <v>10</v>
      </c>
      <c r="AN10" s="94">
        <v>534.72</v>
      </c>
      <c r="AO10" s="94">
        <v>0</v>
      </c>
      <c r="AP10" s="94">
        <v>0</v>
      </c>
      <c r="AQ10" s="82">
        <v>423254.84</v>
      </c>
      <c r="AR10" s="95">
        <v>191733.21</v>
      </c>
      <c r="AS10" s="95">
        <f>+AQ10-AR10</f>
        <v>231521.63000000003</v>
      </c>
      <c r="AT10" s="95"/>
      <c r="AU10" s="95">
        <f>AN10*7000+AP10*7000</f>
        <v>3743040</v>
      </c>
      <c r="AV10" s="93"/>
      <c r="AW10" s="94">
        <f>AN10*8500</f>
        <v>4545120</v>
      </c>
      <c r="AX10" s="94"/>
      <c r="AY10" s="93"/>
      <c r="AZ10" s="93"/>
      <c r="BA10" s="92"/>
    </row>
    <row r="11" spans="1:53" s="13" customFormat="1" ht="18" hidden="1" customHeight="1" x14ac:dyDescent="0.2">
      <c r="A11" s="110" t="s">
        <v>17</v>
      </c>
      <c r="B11" s="109">
        <v>4768</v>
      </c>
      <c r="C11" s="98">
        <v>8</v>
      </c>
      <c r="D11" s="98" t="s">
        <v>16</v>
      </c>
      <c r="E11" s="104" t="s">
        <v>115</v>
      </c>
      <c r="F11" s="98">
        <v>2013</v>
      </c>
      <c r="G11" s="98" t="s">
        <v>14</v>
      </c>
      <c r="H11" s="98">
        <v>20</v>
      </c>
      <c r="I11" s="98">
        <v>515.87</v>
      </c>
      <c r="J11" s="98">
        <v>30952.43</v>
      </c>
      <c r="K11" s="98">
        <v>15476.1</v>
      </c>
      <c r="L11" s="98">
        <f>K11+$I11</f>
        <v>15991.970000000001</v>
      </c>
      <c r="M11" s="98">
        <v>30952.43</v>
      </c>
      <c r="N11" s="98">
        <f t="shared" si="1"/>
        <v>31468.3</v>
      </c>
      <c r="O11" s="98">
        <f t="shared" si="1"/>
        <v>31984.17</v>
      </c>
      <c r="P11" s="98">
        <f t="shared" si="1"/>
        <v>32500.039999999997</v>
      </c>
      <c r="Q11" s="98">
        <f t="shared" si="1"/>
        <v>33015.909999999996</v>
      </c>
      <c r="R11" s="98"/>
      <c r="S11" s="98"/>
      <c r="T11" s="98">
        <f>J11-K11</f>
        <v>15476.33</v>
      </c>
      <c r="U11" s="98">
        <f>J11-L11</f>
        <v>14960.46</v>
      </c>
      <c r="V11" s="98">
        <f>J11-M11</f>
        <v>0</v>
      </c>
      <c r="W11" s="98">
        <f>J11-N11</f>
        <v>-515.86999999999898</v>
      </c>
      <c r="X11" s="98">
        <f>J11-O11</f>
        <v>-1031.739999999998</v>
      </c>
      <c r="Y11" s="98">
        <f>J11-P11</f>
        <v>-1547.6099999999969</v>
      </c>
      <c r="Z11" s="98">
        <f>J11-Q11</f>
        <v>-2063.4799999999959</v>
      </c>
      <c r="AA11" s="98"/>
      <c r="AB11" s="98"/>
      <c r="AC11" s="98"/>
      <c r="AD11" s="98"/>
      <c r="AE11" s="98"/>
      <c r="AF11" s="98"/>
      <c r="AG11" s="98"/>
      <c r="AH11" s="108"/>
      <c r="AI11" s="118" t="s">
        <v>33</v>
      </c>
      <c r="AJ11" s="94" t="s">
        <v>7</v>
      </c>
      <c r="AK11" s="93"/>
      <c r="AL11" s="93"/>
      <c r="AM11" s="94"/>
      <c r="AN11" s="94"/>
      <c r="AO11" s="94"/>
      <c r="AP11" s="94"/>
      <c r="AQ11" s="82">
        <v>30952.43</v>
      </c>
      <c r="AR11" s="95">
        <v>30952.43</v>
      </c>
      <c r="AS11" s="95">
        <f>+AQ11-AR11</f>
        <v>0</v>
      </c>
      <c r="AT11" s="95"/>
      <c r="AU11" s="95"/>
      <c r="AV11" s="93"/>
      <c r="AW11" s="94"/>
      <c r="AX11" s="94"/>
      <c r="AY11" s="93"/>
      <c r="AZ11" s="93"/>
      <c r="BA11" s="92"/>
    </row>
    <row r="12" spans="1:53" s="13" customFormat="1" ht="22.5" hidden="1" customHeight="1" x14ac:dyDescent="0.2">
      <c r="A12" s="110"/>
      <c r="B12" s="109" t="s">
        <v>11</v>
      </c>
      <c r="C12" s="98"/>
      <c r="D12" s="98"/>
      <c r="E12" s="100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108">
        <v>2069</v>
      </c>
      <c r="AI12" s="116"/>
      <c r="AJ12" s="94"/>
      <c r="AK12" s="93"/>
      <c r="AL12" s="93"/>
      <c r="AM12" s="94"/>
      <c r="AN12" s="94"/>
      <c r="AO12" s="94"/>
      <c r="AP12" s="94"/>
      <c r="AQ12" s="82"/>
      <c r="AR12" s="95"/>
      <c r="AS12" s="95"/>
      <c r="AT12" s="95"/>
      <c r="AU12" s="95"/>
      <c r="AV12" s="93"/>
      <c r="AW12" s="94"/>
      <c r="AX12" s="94"/>
      <c r="AY12" s="93"/>
      <c r="AZ12" s="93"/>
      <c r="BA12" s="92"/>
    </row>
    <row r="13" spans="1:53" s="79" customFormat="1" ht="39" customHeight="1" x14ac:dyDescent="0.2">
      <c r="A13" s="91">
        <v>2</v>
      </c>
      <c r="B13" s="107" t="s">
        <v>114</v>
      </c>
      <c r="C13" s="106"/>
      <c r="D13" s="106"/>
      <c r="E13" s="106" t="s">
        <v>114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84">
        <v>10</v>
      </c>
      <c r="AG13" s="87" t="s">
        <v>113</v>
      </c>
      <c r="AH13" s="84">
        <v>1011</v>
      </c>
      <c r="AI13" s="84"/>
      <c r="AJ13" s="84" t="s">
        <v>12</v>
      </c>
      <c r="AK13" s="81" t="s">
        <v>6</v>
      </c>
      <c r="AL13" s="81">
        <v>6</v>
      </c>
      <c r="AM13" s="84"/>
      <c r="AN13" s="84"/>
      <c r="AO13" s="84"/>
      <c r="AP13" s="84"/>
      <c r="AQ13" s="82">
        <f>SUM(AQ14:AQ17)</f>
        <v>713000.61</v>
      </c>
      <c r="AR13" s="82">
        <f>SUM(AR14:AR17)</f>
        <v>65163.020000000004</v>
      </c>
      <c r="AS13" s="82">
        <f>SUM(AS14:AS17)</f>
        <v>647837.59000000008</v>
      </c>
      <c r="AT13" s="82" t="s">
        <v>112</v>
      </c>
      <c r="AU13" s="82">
        <f>SUM(AU15)</f>
        <v>2424800</v>
      </c>
      <c r="AV13" s="82" t="s">
        <v>103</v>
      </c>
      <c r="AW13" s="82"/>
      <c r="AX13" s="82"/>
      <c r="AY13" s="81" t="s">
        <v>111</v>
      </c>
      <c r="AZ13" s="81" t="s">
        <v>110</v>
      </c>
      <c r="BA13" s="80" t="s">
        <v>109</v>
      </c>
    </row>
    <row r="14" spans="1:53" s="13" customFormat="1" ht="15.75" hidden="1" customHeight="1" x14ac:dyDescent="0.2">
      <c r="A14" s="102" t="s">
        <v>26</v>
      </c>
      <c r="B14" s="101">
        <v>90061</v>
      </c>
      <c r="C14" s="99">
        <v>0</v>
      </c>
      <c r="D14" s="99" t="s">
        <v>25</v>
      </c>
      <c r="E14" s="117" t="s">
        <v>108</v>
      </c>
      <c r="F14" s="99">
        <v>0</v>
      </c>
      <c r="G14" s="99" t="s">
        <v>14</v>
      </c>
      <c r="H14" s="99">
        <v>0</v>
      </c>
      <c r="I14" s="99">
        <v>0</v>
      </c>
      <c r="J14" s="99">
        <v>202200</v>
      </c>
      <c r="K14" s="99">
        <v>0</v>
      </c>
      <c r="L14" s="99">
        <f t="shared" ref="L14:Q14" si="2">K14+$I14</f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 t="shared" si="2"/>
        <v>0</v>
      </c>
      <c r="R14" s="99"/>
      <c r="S14" s="99"/>
      <c r="T14" s="99">
        <f>J14-K14</f>
        <v>202200</v>
      </c>
      <c r="U14" s="99">
        <f>J14-L14</f>
        <v>202200</v>
      </c>
      <c r="V14" s="99">
        <f>J14-M14</f>
        <v>202200</v>
      </c>
      <c r="W14" s="99">
        <f>J14-N14</f>
        <v>202200</v>
      </c>
      <c r="X14" s="99">
        <f>J14-O14</f>
        <v>202200</v>
      </c>
      <c r="Y14" s="99">
        <f>J14-P14</f>
        <v>202200</v>
      </c>
      <c r="Z14" s="99">
        <f>J14-Q14</f>
        <v>202200</v>
      </c>
      <c r="AA14" s="99"/>
      <c r="AB14" s="99"/>
      <c r="AC14" s="99"/>
      <c r="AD14" s="99"/>
      <c r="AE14" s="99"/>
      <c r="AF14" s="99"/>
      <c r="AG14" s="98"/>
      <c r="AH14" s="97"/>
      <c r="AI14" s="118" t="s">
        <v>33</v>
      </c>
      <c r="AJ14" s="94" t="s">
        <v>12</v>
      </c>
      <c r="AK14" s="93"/>
      <c r="AL14" s="93"/>
      <c r="AM14" s="94"/>
      <c r="AN14" s="94"/>
      <c r="AO14" s="94"/>
      <c r="AP14" s="94"/>
      <c r="AQ14" s="82">
        <v>202200</v>
      </c>
      <c r="AR14" s="95">
        <v>0</v>
      </c>
      <c r="AS14" s="95">
        <f>+AQ14-AR14</f>
        <v>202200</v>
      </c>
      <c r="AT14" s="95"/>
      <c r="AU14" s="95"/>
      <c r="AV14" s="105" t="s">
        <v>23</v>
      </c>
      <c r="AW14" s="94"/>
      <c r="AX14" s="94"/>
      <c r="AY14" s="93"/>
      <c r="AZ14" s="93"/>
      <c r="BA14" s="92"/>
    </row>
    <row r="15" spans="1:53" s="13" customFormat="1" ht="15.75" hidden="1" customHeight="1" x14ac:dyDescent="0.2">
      <c r="A15" s="125" t="s">
        <v>22</v>
      </c>
      <c r="B15" s="101">
        <v>1558</v>
      </c>
      <c r="C15" s="99">
        <v>1</v>
      </c>
      <c r="D15" s="99" t="s">
        <v>21</v>
      </c>
      <c r="E15" s="117" t="s">
        <v>107</v>
      </c>
      <c r="F15" s="99">
        <v>1959</v>
      </c>
      <c r="G15" s="99" t="s">
        <v>14</v>
      </c>
      <c r="H15" s="99">
        <v>1.5</v>
      </c>
      <c r="I15" s="99">
        <v>104.58</v>
      </c>
      <c r="J15" s="99">
        <v>83666.070000000007</v>
      </c>
      <c r="K15" s="99">
        <v>46701.83</v>
      </c>
      <c r="L15" s="99">
        <f>K15+$I15</f>
        <v>46806.41</v>
      </c>
      <c r="M15" s="99">
        <v>50571.32</v>
      </c>
      <c r="N15" s="99">
        <f t="shared" ref="N15:Q17" si="3">M15+$I15</f>
        <v>50675.9</v>
      </c>
      <c r="O15" s="99">
        <f t="shared" si="3"/>
        <v>50780.480000000003</v>
      </c>
      <c r="P15" s="99">
        <f t="shared" si="3"/>
        <v>50885.060000000005</v>
      </c>
      <c r="Q15" s="99">
        <f t="shared" si="3"/>
        <v>50989.640000000007</v>
      </c>
      <c r="R15" s="99"/>
      <c r="S15" s="99"/>
      <c r="T15" s="99">
        <f>J15-K15</f>
        <v>36964.240000000005</v>
      </c>
      <c r="U15" s="99">
        <f>J15-L15</f>
        <v>36859.660000000003</v>
      </c>
      <c r="V15" s="99">
        <f>J15-M15</f>
        <v>33094.750000000007</v>
      </c>
      <c r="W15" s="99">
        <f>J15-N15</f>
        <v>32990.170000000006</v>
      </c>
      <c r="X15" s="99">
        <f>J15-O15</f>
        <v>32885.590000000004</v>
      </c>
      <c r="Y15" s="99">
        <f>J15-P15</f>
        <v>32781.01</v>
      </c>
      <c r="Z15" s="99">
        <f>J15-Q15</f>
        <v>32676.43</v>
      </c>
      <c r="AA15" s="99"/>
      <c r="AB15" s="99"/>
      <c r="AC15" s="99"/>
      <c r="AD15" s="99">
        <v>403905.81</v>
      </c>
      <c r="AE15" s="99"/>
      <c r="AF15" s="99"/>
      <c r="AG15" s="98"/>
      <c r="AH15" s="97"/>
      <c r="AI15" s="118" t="s">
        <v>33</v>
      </c>
      <c r="AJ15" s="94" t="s">
        <v>12</v>
      </c>
      <c r="AK15" s="93"/>
      <c r="AL15" s="93"/>
      <c r="AM15" s="94">
        <v>6</v>
      </c>
      <c r="AN15" s="94">
        <v>346.4</v>
      </c>
      <c r="AO15" s="94">
        <v>0</v>
      </c>
      <c r="AP15" s="94">
        <v>0</v>
      </c>
      <c r="AQ15" s="82">
        <v>487916.28</v>
      </c>
      <c r="AR15" s="95">
        <v>51094.25</v>
      </c>
      <c r="AS15" s="95">
        <f>+AQ15-AR15</f>
        <v>436822.03</v>
      </c>
      <c r="AT15" s="95"/>
      <c r="AU15" s="95">
        <f>AN15*7000+AP15*7000</f>
        <v>2424800</v>
      </c>
      <c r="AV15" s="93"/>
      <c r="AW15" s="94">
        <f>AN15*8500</f>
        <v>2944400</v>
      </c>
      <c r="AX15" s="94"/>
      <c r="AY15" s="93"/>
      <c r="AZ15" s="93"/>
      <c r="BA15" s="92"/>
    </row>
    <row r="16" spans="1:53" s="13" customFormat="1" ht="15.75" hidden="1" customHeight="1" x14ac:dyDescent="0.2">
      <c r="A16" s="125"/>
      <c r="B16" s="101">
        <v>4797</v>
      </c>
      <c r="C16" s="99">
        <v>1</v>
      </c>
      <c r="D16" s="99" t="s">
        <v>19</v>
      </c>
      <c r="E16" s="117" t="s">
        <v>106</v>
      </c>
      <c r="F16" s="99">
        <v>2014</v>
      </c>
      <c r="G16" s="99" t="s">
        <v>14</v>
      </c>
      <c r="H16" s="99">
        <v>2.5</v>
      </c>
      <c r="I16" s="99">
        <v>21.04</v>
      </c>
      <c r="J16" s="99">
        <v>10099</v>
      </c>
      <c r="K16" s="99">
        <v>399.76</v>
      </c>
      <c r="L16" s="99">
        <f>K16+$I16</f>
        <v>420.8</v>
      </c>
      <c r="M16" s="99">
        <v>1178.24</v>
      </c>
      <c r="N16" s="99">
        <f t="shared" si="3"/>
        <v>1199.28</v>
      </c>
      <c r="O16" s="99">
        <f t="shared" si="3"/>
        <v>1220.32</v>
      </c>
      <c r="P16" s="99">
        <f t="shared" si="3"/>
        <v>1241.3599999999999</v>
      </c>
      <c r="Q16" s="99">
        <f t="shared" si="3"/>
        <v>1262.3999999999999</v>
      </c>
      <c r="R16" s="99"/>
      <c r="S16" s="99"/>
      <c r="T16" s="99">
        <f>J16-K16</f>
        <v>9699.24</v>
      </c>
      <c r="U16" s="99">
        <f>J16-L16</f>
        <v>9678.2000000000007</v>
      </c>
      <c r="V16" s="99">
        <f>J16-M16</f>
        <v>8920.76</v>
      </c>
      <c r="W16" s="99">
        <f>J16-N16</f>
        <v>8899.7199999999993</v>
      </c>
      <c r="X16" s="99">
        <f>J16-O16</f>
        <v>8878.68</v>
      </c>
      <c r="Y16" s="99">
        <f>J16-P16</f>
        <v>8857.64</v>
      </c>
      <c r="Z16" s="99">
        <f>J16-Q16</f>
        <v>8836.6</v>
      </c>
      <c r="AA16" s="99"/>
      <c r="AB16" s="99"/>
      <c r="AC16" s="99"/>
      <c r="AD16" s="99"/>
      <c r="AE16" s="99"/>
      <c r="AF16" s="99"/>
      <c r="AG16" s="98"/>
      <c r="AH16" s="97"/>
      <c r="AI16" s="118" t="s">
        <v>33</v>
      </c>
      <c r="AJ16" s="94" t="s">
        <v>12</v>
      </c>
      <c r="AK16" s="93"/>
      <c r="AL16" s="93"/>
      <c r="AM16" s="94"/>
      <c r="AN16" s="94"/>
      <c r="AO16" s="94"/>
      <c r="AP16" s="94"/>
      <c r="AQ16" s="82">
        <v>10099</v>
      </c>
      <c r="AR16" s="95">
        <v>1283.44</v>
      </c>
      <c r="AS16" s="95">
        <f>+AQ16-AR16</f>
        <v>8815.56</v>
      </c>
      <c r="AT16" s="95"/>
      <c r="AU16" s="95"/>
      <c r="AV16" s="93"/>
      <c r="AW16" s="94"/>
      <c r="AX16" s="94"/>
      <c r="AY16" s="93"/>
      <c r="AZ16" s="93"/>
      <c r="BA16" s="92"/>
    </row>
    <row r="17" spans="1:53" s="13" customFormat="1" ht="21" hidden="1" customHeight="1" x14ac:dyDescent="0.2">
      <c r="A17" s="102" t="s">
        <v>17</v>
      </c>
      <c r="B17" s="101">
        <v>4773</v>
      </c>
      <c r="C17" s="99">
        <v>8</v>
      </c>
      <c r="D17" s="99" t="s">
        <v>16</v>
      </c>
      <c r="E17" s="117" t="s">
        <v>105</v>
      </c>
      <c r="F17" s="99">
        <v>2013</v>
      </c>
      <c r="G17" s="99" t="s">
        <v>14</v>
      </c>
      <c r="H17" s="99">
        <v>20</v>
      </c>
      <c r="I17" s="99">
        <v>213.09</v>
      </c>
      <c r="J17" s="99">
        <v>12785.33</v>
      </c>
      <c r="K17" s="99">
        <v>6392.7</v>
      </c>
      <c r="L17" s="99">
        <f>K17+$I17</f>
        <v>6605.79</v>
      </c>
      <c r="M17" s="99">
        <v>12785.33</v>
      </c>
      <c r="N17" s="99">
        <f t="shared" si="3"/>
        <v>12998.42</v>
      </c>
      <c r="O17" s="99">
        <f t="shared" si="3"/>
        <v>13211.51</v>
      </c>
      <c r="P17" s="99">
        <f t="shared" si="3"/>
        <v>13424.6</v>
      </c>
      <c r="Q17" s="99">
        <f t="shared" si="3"/>
        <v>13637.69</v>
      </c>
      <c r="R17" s="99"/>
      <c r="S17" s="99"/>
      <c r="T17" s="99">
        <f>J17-K17</f>
        <v>6392.63</v>
      </c>
      <c r="U17" s="99">
        <f>J17-L17</f>
        <v>6179.54</v>
      </c>
      <c r="V17" s="99">
        <f>J17-M17</f>
        <v>0</v>
      </c>
      <c r="W17" s="99">
        <f>J17-N17</f>
        <v>-213.09000000000015</v>
      </c>
      <c r="X17" s="99">
        <f>J17-O17</f>
        <v>-426.18000000000029</v>
      </c>
      <c r="Y17" s="99">
        <f>J17-P17</f>
        <v>-639.27000000000044</v>
      </c>
      <c r="Z17" s="99">
        <f>J17-Q17</f>
        <v>-852.36000000000058</v>
      </c>
      <c r="AA17" s="99"/>
      <c r="AB17" s="99"/>
      <c r="AC17" s="99"/>
      <c r="AD17" s="99"/>
      <c r="AE17" s="99"/>
      <c r="AF17" s="99"/>
      <c r="AG17" s="98"/>
      <c r="AH17" s="97"/>
      <c r="AI17" s="118" t="s">
        <v>33</v>
      </c>
      <c r="AJ17" s="94" t="s">
        <v>12</v>
      </c>
      <c r="AK17" s="93"/>
      <c r="AL17" s="93"/>
      <c r="AM17" s="94"/>
      <c r="AN17" s="94"/>
      <c r="AO17" s="94"/>
      <c r="AP17" s="94"/>
      <c r="AQ17" s="82">
        <v>12785.33</v>
      </c>
      <c r="AR17" s="95">
        <v>12785.33</v>
      </c>
      <c r="AS17" s="95">
        <f>+AQ17-AR17</f>
        <v>0</v>
      </c>
      <c r="AT17" s="95"/>
      <c r="AU17" s="95"/>
      <c r="AV17" s="93"/>
      <c r="AW17" s="94"/>
      <c r="AX17" s="94"/>
      <c r="AY17" s="93"/>
      <c r="AZ17" s="93"/>
      <c r="BA17" s="92"/>
    </row>
    <row r="18" spans="1:53" s="13" customFormat="1" ht="21" hidden="1" customHeight="1" x14ac:dyDescent="0.2">
      <c r="A18" s="102"/>
      <c r="B18" s="101" t="s">
        <v>11</v>
      </c>
      <c r="C18" s="99"/>
      <c r="D18" s="99"/>
      <c r="E18" s="117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8"/>
      <c r="AH18" s="97">
        <v>1011</v>
      </c>
      <c r="AI18" s="116"/>
      <c r="AJ18" s="94"/>
      <c r="AK18" s="93"/>
      <c r="AL18" s="93"/>
      <c r="AM18" s="94"/>
      <c r="AN18" s="94"/>
      <c r="AO18" s="94"/>
      <c r="AP18" s="94"/>
      <c r="AQ18" s="82"/>
      <c r="AR18" s="95"/>
      <c r="AS18" s="95"/>
      <c r="AT18" s="95"/>
      <c r="AU18" s="95"/>
      <c r="AV18" s="93"/>
      <c r="AW18" s="94"/>
      <c r="AX18" s="94"/>
      <c r="AY18" s="93"/>
      <c r="AZ18" s="93"/>
      <c r="BA18" s="92"/>
    </row>
    <row r="19" spans="1:53" s="79" customFormat="1" ht="39" customHeight="1" x14ac:dyDescent="0.2">
      <c r="A19" s="91">
        <v>3</v>
      </c>
      <c r="B19" s="107" t="s">
        <v>104</v>
      </c>
      <c r="C19" s="106"/>
      <c r="D19" s="106"/>
      <c r="E19" s="106" t="s">
        <v>104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84">
        <v>10</v>
      </c>
      <c r="AG19" s="81">
        <v>69</v>
      </c>
      <c r="AH19" s="84">
        <v>128</v>
      </c>
      <c r="AI19" s="106"/>
      <c r="AJ19" s="84" t="s">
        <v>12</v>
      </c>
      <c r="AK19" s="81" t="s">
        <v>6</v>
      </c>
      <c r="AL19" s="81">
        <v>8</v>
      </c>
      <c r="AM19" s="84"/>
      <c r="AN19" s="84"/>
      <c r="AO19" s="84"/>
      <c r="AP19" s="84"/>
      <c r="AQ19" s="82">
        <f>SUM(AQ22:AQ28)</f>
        <v>1638243.59</v>
      </c>
      <c r="AR19" s="82">
        <f>SUM(AR22:AR28)</f>
        <v>132636.07</v>
      </c>
      <c r="AS19" s="82">
        <f>SUM(AS22:AS28)</f>
        <v>1505607.52</v>
      </c>
      <c r="AT19" s="82" t="s">
        <v>99</v>
      </c>
      <c r="AU19" s="82">
        <f>SUM(AU25:AU26)</f>
        <v>3383730</v>
      </c>
      <c r="AV19" s="82" t="s">
        <v>103</v>
      </c>
      <c r="AW19" s="82"/>
      <c r="AX19" s="82"/>
      <c r="AY19" s="81" t="s">
        <v>3</v>
      </c>
      <c r="AZ19" s="81" t="s">
        <v>102</v>
      </c>
      <c r="BA19" s="80" t="s">
        <v>101</v>
      </c>
    </row>
    <row r="20" spans="1:53" s="79" customFormat="1" ht="33" customHeight="1" x14ac:dyDescent="0.2">
      <c r="A20" s="91"/>
      <c r="B20" s="107"/>
      <c r="C20" s="106"/>
      <c r="D20" s="106"/>
      <c r="E20" s="106" t="s">
        <v>47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84">
        <v>10</v>
      </c>
      <c r="AG20" s="87" t="s">
        <v>100</v>
      </c>
      <c r="AH20" s="84">
        <v>261</v>
      </c>
      <c r="AI20" s="106"/>
      <c r="AJ20" s="84" t="s">
        <v>12</v>
      </c>
      <c r="AK20" s="81"/>
      <c r="AL20" s="81"/>
      <c r="AM20" s="84"/>
      <c r="AN20" s="84"/>
      <c r="AO20" s="84"/>
      <c r="AP20" s="84"/>
      <c r="AQ20" s="82"/>
      <c r="AR20" s="82"/>
      <c r="AS20" s="82"/>
      <c r="AT20" s="82" t="s">
        <v>99</v>
      </c>
      <c r="AU20" s="82" t="s">
        <v>47</v>
      </c>
      <c r="AV20" s="82" t="s">
        <v>47</v>
      </c>
      <c r="AW20" s="82" t="s">
        <v>47</v>
      </c>
      <c r="AX20" s="82" t="s">
        <v>47</v>
      </c>
      <c r="AY20" s="82" t="s">
        <v>47</v>
      </c>
      <c r="AZ20" s="82" t="s">
        <v>47</v>
      </c>
      <c r="BA20" s="82" t="s">
        <v>47</v>
      </c>
    </row>
    <row r="21" spans="1:53" s="79" customFormat="1" ht="33" customHeight="1" x14ac:dyDescent="0.2">
      <c r="A21" s="91"/>
      <c r="B21" s="107"/>
      <c r="C21" s="106"/>
      <c r="D21" s="106"/>
      <c r="E21" s="106" t="s">
        <v>47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84">
        <v>10</v>
      </c>
      <c r="AG21" s="87" t="s">
        <v>98</v>
      </c>
      <c r="AH21" s="84">
        <v>795</v>
      </c>
      <c r="AI21" s="106"/>
      <c r="AJ21" s="84" t="s">
        <v>12</v>
      </c>
      <c r="AK21" s="81"/>
      <c r="AL21" s="81"/>
      <c r="AM21" s="84"/>
      <c r="AN21" s="84"/>
      <c r="AO21" s="84"/>
      <c r="AP21" s="84"/>
      <c r="AQ21" s="82"/>
      <c r="AR21" s="82"/>
      <c r="AS21" s="82"/>
      <c r="AT21" s="82" t="s">
        <v>97</v>
      </c>
      <c r="AU21" s="82" t="s">
        <v>47</v>
      </c>
      <c r="AV21" s="82" t="s">
        <v>47</v>
      </c>
      <c r="AW21" s="82" t="s">
        <v>47</v>
      </c>
      <c r="AX21" s="82" t="s">
        <v>47</v>
      </c>
      <c r="AY21" s="82" t="s">
        <v>47</v>
      </c>
      <c r="AZ21" s="82" t="s">
        <v>47</v>
      </c>
      <c r="BA21" s="82" t="s">
        <v>47</v>
      </c>
    </row>
    <row r="22" spans="1:53" s="13" customFormat="1" ht="17.25" hidden="1" customHeight="1" x14ac:dyDescent="0.2">
      <c r="A22" s="125" t="s">
        <v>26</v>
      </c>
      <c r="B22" s="101">
        <v>90066</v>
      </c>
      <c r="C22" s="99">
        <v>0</v>
      </c>
      <c r="D22" s="99" t="s">
        <v>25</v>
      </c>
      <c r="E22" s="100" t="s">
        <v>96</v>
      </c>
      <c r="F22" s="99">
        <v>1945</v>
      </c>
      <c r="G22" s="99" t="s">
        <v>14</v>
      </c>
      <c r="H22" s="99">
        <v>0</v>
      </c>
      <c r="I22" s="99">
        <v>0</v>
      </c>
      <c r="J22" s="99">
        <v>25600</v>
      </c>
      <c r="K22" s="99">
        <v>0</v>
      </c>
      <c r="L22" s="99">
        <f t="shared" ref="L22:Q24" si="4">K22+$I22</f>
        <v>0</v>
      </c>
      <c r="M22" s="99">
        <f t="shared" si="4"/>
        <v>0</v>
      </c>
      <c r="N22" s="99">
        <f t="shared" si="4"/>
        <v>0</v>
      </c>
      <c r="O22" s="99">
        <f t="shared" si="4"/>
        <v>0</v>
      </c>
      <c r="P22" s="99">
        <f t="shared" si="4"/>
        <v>0</v>
      </c>
      <c r="Q22" s="99">
        <f t="shared" si="4"/>
        <v>0</v>
      </c>
      <c r="R22" s="99"/>
      <c r="S22" s="99"/>
      <c r="T22" s="99">
        <f t="shared" ref="T22:T28" si="5">J22-K22</f>
        <v>25600</v>
      </c>
      <c r="U22" s="99">
        <f t="shared" ref="U22:U28" si="6">J22-L22</f>
        <v>25600</v>
      </c>
      <c r="V22" s="99">
        <f t="shared" ref="V22:V28" si="7">J22-M22</f>
        <v>25600</v>
      </c>
      <c r="W22" s="99">
        <f t="shared" ref="W22:W28" si="8">J22-N22</f>
        <v>25600</v>
      </c>
      <c r="X22" s="99">
        <f t="shared" ref="X22:X28" si="9">J22-O22</f>
        <v>25600</v>
      </c>
      <c r="Y22" s="99">
        <f t="shared" ref="Y22:Y28" si="10">J22-P22</f>
        <v>25600</v>
      </c>
      <c r="Z22" s="99">
        <f t="shared" ref="Z22:Z28" si="11">J22-Q22</f>
        <v>25600</v>
      </c>
      <c r="AA22" s="99"/>
      <c r="AB22" s="114"/>
      <c r="AC22" s="99"/>
      <c r="AD22" s="99"/>
      <c r="AE22" s="99"/>
      <c r="AF22" s="99"/>
      <c r="AG22" s="98"/>
      <c r="AH22" s="97"/>
      <c r="AI22" s="103" t="s">
        <v>33</v>
      </c>
      <c r="AJ22" s="94" t="s">
        <v>12</v>
      </c>
      <c r="AK22" s="93"/>
      <c r="AL22" s="93"/>
      <c r="AM22" s="94"/>
      <c r="AN22" s="94"/>
      <c r="AO22" s="94"/>
      <c r="AP22" s="94"/>
      <c r="AQ22" s="82">
        <v>25600</v>
      </c>
      <c r="AR22" s="95"/>
      <c r="AS22" s="95">
        <f t="shared" ref="AS22:AS28" si="12">+AQ22-AR22</f>
        <v>25600</v>
      </c>
      <c r="AT22" s="95"/>
      <c r="AU22" s="95"/>
      <c r="AV22" s="105" t="s">
        <v>23</v>
      </c>
      <c r="AW22" s="94"/>
      <c r="AX22" s="94"/>
      <c r="AY22" s="93"/>
      <c r="AZ22" s="93"/>
      <c r="BA22" s="92"/>
    </row>
    <row r="23" spans="1:53" s="13" customFormat="1" ht="17.25" hidden="1" customHeight="1" x14ac:dyDescent="0.2">
      <c r="A23" s="125"/>
      <c r="B23" s="101">
        <v>90069</v>
      </c>
      <c r="C23" s="99">
        <v>0</v>
      </c>
      <c r="D23" s="99" t="s">
        <v>25</v>
      </c>
      <c r="E23" s="100" t="s">
        <v>95</v>
      </c>
      <c r="F23" s="99">
        <v>0</v>
      </c>
      <c r="G23" s="99" t="s">
        <v>14</v>
      </c>
      <c r="H23" s="99">
        <v>0</v>
      </c>
      <c r="I23" s="99">
        <v>0</v>
      </c>
      <c r="J23" s="99">
        <v>52200</v>
      </c>
      <c r="K23" s="99">
        <v>0</v>
      </c>
      <c r="L23" s="99">
        <f t="shared" si="4"/>
        <v>0</v>
      </c>
      <c r="M23" s="99">
        <f t="shared" si="4"/>
        <v>0</v>
      </c>
      <c r="N23" s="99">
        <f t="shared" si="4"/>
        <v>0</v>
      </c>
      <c r="O23" s="99">
        <f t="shared" si="4"/>
        <v>0</v>
      </c>
      <c r="P23" s="99">
        <f t="shared" si="4"/>
        <v>0</v>
      </c>
      <c r="Q23" s="99">
        <f t="shared" si="4"/>
        <v>0</v>
      </c>
      <c r="R23" s="99"/>
      <c r="S23" s="99"/>
      <c r="T23" s="99">
        <f t="shared" si="5"/>
        <v>52200</v>
      </c>
      <c r="U23" s="99">
        <f t="shared" si="6"/>
        <v>52200</v>
      </c>
      <c r="V23" s="99">
        <f t="shared" si="7"/>
        <v>52200</v>
      </c>
      <c r="W23" s="99">
        <f t="shared" si="8"/>
        <v>52200</v>
      </c>
      <c r="X23" s="99">
        <f t="shared" si="9"/>
        <v>52200</v>
      </c>
      <c r="Y23" s="99">
        <f t="shared" si="10"/>
        <v>52200</v>
      </c>
      <c r="Z23" s="99">
        <f t="shared" si="11"/>
        <v>52200</v>
      </c>
      <c r="AA23" s="99"/>
      <c r="AB23" s="114"/>
      <c r="AC23" s="99"/>
      <c r="AD23" s="99"/>
      <c r="AE23" s="99"/>
      <c r="AF23" s="99"/>
      <c r="AG23" s="98"/>
      <c r="AH23" s="97"/>
      <c r="AI23" s="103" t="s">
        <v>33</v>
      </c>
      <c r="AJ23" s="94" t="s">
        <v>12</v>
      </c>
      <c r="AK23" s="93"/>
      <c r="AL23" s="93"/>
      <c r="AM23" s="94"/>
      <c r="AN23" s="94"/>
      <c r="AO23" s="94"/>
      <c r="AP23" s="94"/>
      <c r="AQ23" s="82">
        <v>52200</v>
      </c>
      <c r="AR23" s="95"/>
      <c r="AS23" s="95">
        <f t="shared" si="12"/>
        <v>52200</v>
      </c>
      <c r="AT23" s="95"/>
      <c r="AU23" s="95"/>
      <c r="AV23" s="105"/>
      <c r="AW23" s="94"/>
      <c r="AX23" s="94"/>
      <c r="AY23" s="93"/>
      <c r="AZ23" s="93"/>
      <c r="BA23" s="92"/>
    </row>
    <row r="24" spans="1:53" s="13" customFormat="1" ht="17.25" hidden="1" customHeight="1" x14ac:dyDescent="0.2">
      <c r="A24" s="125"/>
      <c r="B24" s="101">
        <v>90067</v>
      </c>
      <c r="C24" s="99">
        <v>0</v>
      </c>
      <c r="D24" s="99" t="s">
        <v>25</v>
      </c>
      <c r="E24" s="100" t="s">
        <v>94</v>
      </c>
      <c r="F24" s="99">
        <v>0</v>
      </c>
      <c r="G24" s="99" t="s">
        <v>14</v>
      </c>
      <c r="H24" s="99">
        <v>0</v>
      </c>
      <c r="I24" s="99">
        <v>0</v>
      </c>
      <c r="J24" s="99">
        <v>159000</v>
      </c>
      <c r="K24" s="99">
        <v>0</v>
      </c>
      <c r="L24" s="99">
        <f t="shared" si="4"/>
        <v>0</v>
      </c>
      <c r="M24" s="99">
        <f t="shared" si="4"/>
        <v>0</v>
      </c>
      <c r="N24" s="99">
        <f t="shared" si="4"/>
        <v>0</v>
      </c>
      <c r="O24" s="99">
        <f t="shared" si="4"/>
        <v>0</v>
      </c>
      <c r="P24" s="99">
        <f t="shared" si="4"/>
        <v>0</v>
      </c>
      <c r="Q24" s="99">
        <f t="shared" si="4"/>
        <v>0</v>
      </c>
      <c r="R24" s="99"/>
      <c r="S24" s="99"/>
      <c r="T24" s="99">
        <f t="shared" si="5"/>
        <v>159000</v>
      </c>
      <c r="U24" s="99">
        <f t="shared" si="6"/>
        <v>159000</v>
      </c>
      <c r="V24" s="99">
        <f t="shared" si="7"/>
        <v>159000</v>
      </c>
      <c r="W24" s="99">
        <f t="shared" si="8"/>
        <v>159000</v>
      </c>
      <c r="X24" s="99">
        <f t="shared" si="9"/>
        <v>159000</v>
      </c>
      <c r="Y24" s="99">
        <f t="shared" si="10"/>
        <v>159000</v>
      </c>
      <c r="Z24" s="99">
        <f t="shared" si="11"/>
        <v>159000</v>
      </c>
      <c r="AA24" s="99"/>
      <c r="AB24" s="114"/>
      <c r="AC24" s="99"/>
      <c r="AD24" s="99"/>
      <c r="AE24" s="99"/>
      <c r="AF24" s="99"/>
      <c r="AG24" s="98"/>
      <c r="AH24" s="97"/>
      <c r="AI24" s="103" t="s">
        <v>33</v>
      </c>
      <c r="AJ24" s="94" t="s">
        <v>12</v>
      </c>
      <c r="AK24" s="93"/>
      <c r="AL24" s="93"/>
      <c r="AM24" s="94"/>
      <c r="AN24" s="94"/>
      <c r="AO24" s="94"/>
      <c r="AP24" s="94"/>
      <c r="AQ24" s="82">
        <v>159000</v>
      </c>
      <c r="AR24" s="95"/>
      <c r="AS24" s="95">
        <f t="shared" si="12"/>
        <v>159000</v>
      </c>
      <c r="AT24" s="95"/>
      <c r="AU24" s="95"/>
      <c r="AV24" s="105"/>
      <c r="AW24" s="94"/>
      <c r="AX24" s="94"/>
      <c r="AY24" s="93"/>
      <c r="AZ24" s="93"/>
      <c r="BA24" s="92"/>
    </row>
    <row r="25" spans="1:53" s="13" customFormat="1" ht="17.25" hidden="1" customHeight="1" x14ac:dyDescent="0.2">
      <c r="A25" s="125" t="s">
        <v>22</v>
      </c>
      <c r="B25" s="101">
        <v>1640</v>
      </c>
      <c r="C25" s="99">
        <v>1</v>
      </c>
      <c r="D25" s="99" t="s">
        <v>21</v>
      </c>
      <c r="E25" s="100" t="s">
        <v>93</v>
      </c>
      <c r="F25" s="99">
        <v>1920</v>
      </c>
      <c r="G25" s="99" t="s">
        <v>14</v>
      </c>
      <c r="H25" s="99">
        <v>1.5</v>
      </c>
      <c r="I25" s="99">
        <v>85.98</v>
      </c>
      <c r="J25" s="99">
        <v>589104.66</v>
      </c>
      <c r="K25" s="99">
        <v>44435.3</v>
      </c>
      <c r="L25" s="99">
        <f>K25+$I25</f>
        <v>44521.280000000006</v>
      </c>
      <c r="M25" s="99">
        <v>52341.22</v>
      </c>
      <c r="N25" s="99">
        <f t="shared" ref="N25:Q28" si="13">M25+$I25</f>
        <v>52427.200000000004</v>
      </c>
      <c r="O25" s="99">
        <f t="shared" si="13"/>
        <v>52513.180000000008</v>
      </c>
      <c r="P25" s="99">
        <f t="shared" si="13"/>
        <v>52599.160000000011</v>
      </c>
      <c r="Q25" s="99">
        <f t="shared" si="13"/>
        <v>52685.140000000014</v>
      </c>
      <c r="R25" s="99"/>
      <c r="S25" s="99"/>
      <c r="T25" s="99">
        <f t="shared" si="5"/>
        <v>544669.36</v>
      </c>
      <c r="U25" s="99">
        <f t="shared" si="6"/>
        <v>544583.38</v>
      </c>
      <c r="V25" s="99">
        <f t="shared" si="7"/>
        <v>536763.44000000006</v>
      </c>
      <c r="W25" s="99">
        <f t="shared" si="8"/>
        <v>536677.46000000008</v>
      </c>
      <c r="X25" s="99">
        <f t="shared" si="9"/>
        <v>536591.48</v>
      </c>
      <c r="Y25" s="99">
        <f t="shared" si="10"/>
        <v>536505.5</v>
      </c>
      <c r="Z25" s="99">
        <f t="shared" si="11"/>
        <v>536419.52</v>
      </c>
      <c r="AA25" s="99"/>
      <c r="AB25" s="112" t="s">
        <v>92</v>
      </c>
      <c r="AC25" s="98" t="s">
        <v>91</v>
      </c>
      <c r="AD25" s="99">
        <v>9857</v>
      </c>
      <c r="AE25" s="99"/>
      <c r="AF25" s="99"/>
      <c r="AG25" s="98"/>
      <c r="AH25" s="97"/>
      <c r="AI25" s="103" t="s">
        <v>33</v>
      </c>
      <c r="AJ25" s="94" t="s">
        <v>12</v>
      </c>
      <c r="AK25" s="93"/>
      <c r="AL25" s="93"/>
      <c r="AM25" s="94">
        <v>4</v>
      </c>
      <c r="AN25" s="94">
        <v>200.87</v>
      </c>
      <c r="AO25" s="94">
        <v>0</v>
      </c>
      <c r="AP25" s="94">
        <v>0</v>
      </c>
      <c r="AQ25" s="82">
        <v>599306.06000000006</v>
      </c>
      <c r="AR25" s="95">
        <v>53391.73</v>
      </c>
      <c r="AS25" s="95">
        <f t="shared" si="12"/>
        <v>545914.33000000007</v>
      </c>
      <c r="AT25" s="95"/>
      <c r="AU25" s="95">
        <f>AN25*7000+AP25*7000</f>
        <v>1406090</v>
      </c>
      <c r="AV25" s="93"/>
      <c r="AW25" s="94">
        <f>AN25*8500</f>
        <v>1707395</v>
      </c>
      <c r="AX25" s="94"/>
      <c r="AY25" s="93"/>
      <c r="AZ25" s="93"/>
      <c r="BA25" s="92"/>
    </row>
    <row r="26" spans="1:53" s="13" customFormat="1" ht="17.25" hidden="1" customHeight="1" x14ac:dyDescent="0.2">
      <c r="A26" s="125"/>
      <c r="B26" s="101">
        <v>1642</v>
      </c>
      <c r="C26" s="99">
        <v>1</v>
      </c>
      <c r="D26" s="99" t="s">
        <v>21</v>
      </c>
      <c r="E26" s="100" t="s">
        <v>90</v>
      </c>
      <c r="F26" s="99">
        <v>1915</v>
      </c>
      <c r="G26" s="99" t="s">
        <v>14</v>
      </c>
      <c r="H26" s="99">
        <v>1.5</v>
      </c>
      <c r="I26" s="99"/>
      <c r="J26" s="99">
        <v>782810.16</v>
      </c>
      <c r="K26" s="99">
        <v>50966.37</v>
      </c>
      <c r="L26" s="99">
        <f>K26+$I26</f>
        <v>50966.37</v>
      </c>
      <c r="M26" s="99">
        <v>59261.120000000003</v>
      </c>
      <c r="N26" s="99">
        <f t="shared" si="13"/>
        <v>59261.120000000003</v>
      </c>
      <c r="O26" s="99">
        <f t="shared" si="13"/>
        <v>59261.120000000003</v>
      </c>
      <c r="P26" s="99">
        <f t="shared" si="13"/>
        <v>59261.120000000003</v>
      </c>
      <c r="Q26" s="99">
        <f t="shared" si="13"/>
        <v>59261.120000000003</v>
      </c>
      <c r="R26" s="99"/>
      <c r="S26" s="99"/>
      <c r="T26" s="99">
        <f t="shared" si="5"/>
        <v>731843.79</v>
      </c>
      <c r="U26" s="99">
        <f t="shared" si="6"/>
        <v>731843.79</v>
      </c>
      <c r="V26" s="99">
        <f t="shared" si="7"/>
        <v>723549.04</v>
      </c>
      <c r="W26" s="99">
        <f t="shared" si="8"/>
        <v>723549.04</v>
      </c>
      <c r="X26" s="99">
        <f t="shared" si="9"/>
        <v>723549.04</v>
      </c>
      <c r="Y26" s="99">
        <f t="shared" si="10"/>
        <v>723549.04</v>
      </c>
      <c r="Z26" s="99">
        <f t="shared" si="11"/>
        <v>723549.04</v>
      </c>
      <c r="AA26" s="99"/>
      <c r="AB26" s="114" t="s">
        <v>89</v>
      </c>
      <c r="AC26" s="98" t="s">
        <v>88</v>
      </c>
      <c r="AD26" s="99">
        <v>9699</v>
      </c>
      <c r="AE26" s="99"/>
      <c r="AF26" s="99"/>
      <c r="AG26" s="98"/>
      <c r="AH26" s="97"/>
      <c r="AI26" s="103" t="s">
        <v>33</v>
      </c>
      <c r="AJ26" s="94" t="s">
        <v>12</v>
      </c>
      <c r="AK26" s="93"/>
      <c r="AL26" s="93"/>
      <c r="AM26" s="94">
        <v>6</v>
      </c>
      <c r="AN26" s="94">
        <v>282.52</v>
      </c>
      <c r="AO26" s="94">
        <v>0</v>
      </c>
      <c r="AP26" s="94">
        <v>0</v>
      </c>
      <c r="AQ26" s="82">
        <v>783154.56</v>
      </c>
      <c r="AR26" s="95">
        <v>60261.37</v>
      </c>
      <c r="AS26" s="95">
        <f t="shared" si="12"/>
        <v>722893.19000000006</v>
      </c>
      <c r="AT26" s="95"/>
      <c r="AU26" s="95">
        <f>AN26*7000+AP26*7000</f>
        <v>1977639.9999999998</v>
      </c>
      <c r="AV26" s="93"/>
      <c r="AW26" s="94">
        <f>AN26*8500</f>
        <v>2401420</v>
      </c>
      <c r="AX26" s="94"/>
      <c r="AY26" s="93"/>
      <c r="AZ26" s="93"/>
      <c r="BA26" s="92"/>
    </row>
    <row r="27" spans="1:53" s="13" customFormat="1" ht="17.25" hidden="1" customHeight="1" x14ac:dyDescent="0.2">
      <c r="A27" s="125"/>
      <c r="B27" s="101">
        <v>1641</v>
      </c>
      <c r="C27" s="99">
        <v>1</v>
      </c>
      <c r="D27" s="99" t="s">
        <v>19</v>
      </c>
      <c r="E27" s="104" t="s">
        <v>87</v>
      </c>
      <c r="F27" s="99">
        <v>1920</v>
      </c>
      <c r="G27" s="99" t="s">
        <v>14</v>
      </c>
      <c r="H27" s="99">
        <v>2.5</v>
      </c>
      <c r="I27" s="99"/>
      <c r="J27" s="99">
        <v>2369.88</v>
      </c>
      <c r="K27" s="99">
        <v>2369.88</v>
      </c>
      <c r="L27" s="99">
        <f>K27+$I27</f>
        <v>2369.88</v>
      </c>
      <c r="M27" s="99">
        <f>L27+$I27</f>
        <v>2369.88</v>
      </c>
      <c r="N27" s="99">
        <f t="shared" si="13"/>
        <v>2369.88</v>
      </c>
      <c r="O27" s="99">
        <f t="shared" si="13"/>
        <v>2369.88</v>
      </c>
      <c r="P27" s="99">
        <f t="shared" si="13"/>
        <v>2369.88</v>
      </c>
      <c r="Q27" s="99">
        <f t="shared" si="13"/>
        <v>2369.88</v>
      </c>
      <c r="R27" s="99"/>
      <c r="S27" s="99"/>
      <c r="T27" s="99">
        <f t="shared" si="5"/>
        <v>0</v>
      </c>
      <c r="U27" s="99">
        <f t="shared" si="6"/>
        <v>0</v>
      </c>
      <c r="V27" s="99">
        <f t="shared" si="7"/>
        <v>0</v>
      </c>
      <c r="W27" s="99">
        <f t="shared" si="8"/>
        <v>0</v>
      </c>
      <c r="X27" s="99">
        <f t="shared" si="9"/>
        <v>0</v>
      </c>
      <c r="Y27" s="99">
        <f t="shared" si="10"/>
        <v>0</v>
      </c>
      <c r="Z27" s="99">
        <f t="shared" si="11"/>
        <v>0</v>
      </c>
      <c r="AA27" s="99"/>
      <c r="AB27" s="114"/>
      <c r="AC27" s="99"/>
      <c r="AD27" s="99"/>
      <c r="AE27" s="99"/>
      <c r="AF27" s="99"/>
      <c r="AG27" s="98"/>
      <c r="AH27" s="97"/>
      <c r="AI27" s="103" t="s">
        <v>33</v>
      </c>
      <c r="AJ27" s="94" t="s">
        <v>12</v>
      </c>
      <c r="AK27" s="93"/>
      <c r="AL27" s="93"/>
      <c r="AM27" s="94"/>
      <c r="AN27" s="94"/>
      <c r="AO27" s="94"/>
      <c r="AP27" s="94"/>
      <c r="AQ27" s="82">
        <v>2369.88</v>
      </c>
      <c r="AR27" s="95">
        <v>2369.88</v>
      </c>
      <c r="AS27" s="95">
        <f t="shared" si="12"/>
        <v>0</v>
      </c>
      <c r="AT27" s="95"/>
      <c r="AU27" s="95"/>
      <c r="AV27" s="93"/>
      <c r="AW27" s="94"/>
      <c r="AX27" s="94"/>
      <c r="AY27" s="93"/>
      <c r="AZ27" s="93"/>
      <c r="BA27" s="92"/>
    </row>
    <row r="28" spans="1:53" s="13" customFormat="1" ht="17.25" hidden="1" customHeight="1" x14ac:dyDescent="0.2">
      <c r="A28" s="102" t="s">
        <v>17</v>
      </c>
      <c r="B28" s="101">
        <v>4771</v>
      </c>
      <c r="C28" s="99">
        <v>8</v>
      </c>
      <c r="D28" s="99" t="s">
        <v>16</v>
      </c>
      <c r="E28" s="104" t="s">
        <v>86</v>
      </c>
      <c r="F28" s="99">
        <v>2013</v>
      </c>
      <c r="G28" s="99" t="s">
        <v>14</v>
      </c>
      <c r="H28" s="99">
        <v>20</v>
      </c>
      <c r="I28" s="99">
        <v>276.88</v>
      </c>
      <c r="J28" s="99">
        <v>16613.09</v>
      </c>
      <c r="K28" s="99">
        <v>8306.4</v>
      </c>
      <c r="L28" s="99">
        <f>K28+$I28</f>
        <v>8583.2799999999988</v>
      </c>
      <c r="M28" s="99">
        <v>16613.09</v>
      </c>
      <c r="N28" s="99">
        <f t="shared" si="13"/>
        <v>16889.97</v>
      </c>
      <c r="O28" s="99">
        <f t="shared" si="13"/>
        <v>17166.850000000002</v>
      </c>
      <c r="P28" s="99">
        <f t="shared" si="13"/>
        <v>17443.730000000003</v>
      </c>
      <c r="Q28" s="99">
        <f t="shared" si="13"/>
        <v>17720.610000000004</v>
      </c>
      <c r="R28" s="99"/>
      <c r="S28" s="99"/>
      <c r="T28" s="99">
        <f t="shared" si="5"/>
        <v>8306.69</v>
      </c>
      <c r="U28" s="99">
        <f t="shared" si="6"/>
        <v>8029.8100000000013</v>
      </c>
      <c r="V28" s="99">
        <f t="shared" si="7"/>
        <v>0</v>
      </c>
      <c r="W28" s="99">
        <f t="shared" si="8"/>
        <v>-276.88000000000102</v>
      </c>
      <c r="X28" s="99">
        <f t="shared" si="9"/>
        <v>-553.76000000000204</v>
      </c>
      <c r="Y28" s="99">
        <f t="shared" si="10"/>
        <v>-830.64000000000306</v>
      </c>
      <c r="Z28" s="99">
        <f t="shared" si="11"/>
        <v>-1107.5200000000041</v>
      </c>
      <c r="AA28" s="99"/>
      <c r="AB28" s="114"/>
      <c r="AC28" s="99"/>
      <c r="AD28" s="99"/>
      <c r="AE28" s="99"/>
      <c r="AF28" s="99"/>
      <c r="AG28" s="98"/>
      <c r="AH28" s="97"/>
      <c r="AI28" s="103" t="s">
        <v>33</v>
      </c>
      <c r="AJ28" s="94" t="s">
        <v>12</v>
      </c>
      <c r="AK28" s="93"/>
      <c r="AL28" s="93"/>
      <c r="AM28" s="94"/>
      <c r="AN28" s="94"/>
      <c r="AO28" s="94"/>
      <c r="AP28" s="94"/>
      <c r="AQ28" s="82">
        <v>16613.09</v>
      </c>
      <c r="AR28" s="95">
        <v>16613.09</v>
      </c>
      <c r="AS28" s="95">
        <f t="shared" si="12"/>
        <v>0</v>
      </c>
      <c r="AT28" s="95"/>
      <c r="AU28" s="95"/>
      <c r="AV28" s="93"/>
      <c r="AW28" s="94"/>
      <c r="AX28" s="94"/>
      <c r="AY28" s="93"/>
      <c r="AZ28" s="93"/>
      <c r="BA28" s="92"/>
    </row>
    <row r="29" spans="1:53" s="13" customFormat="1" ht="22.5" hidden="1" customHeight="1" x14ac:dyDescent="0.2">
      <c r="A29" s="102"/>
      <c r="B29" s="101" t="s">
        <v>11</v>
      </c>
      <c r="C29" s="99"/>
      <c r="D29" s="99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14"/>
      <c r="AC29" s="99"/>
      <c r="AD29" s="99"/>
      <c r="AE29" s="99"/>
      <c r="AF29" s="99"/>
      <c r="AG29" s="98"/>
      <c r="AH29" s="97">
        <v>1184</v>
      </c>
      <c r="AI29" s="96"/>
      <c r="AJ29" s="94"/>
      <c r="AK29" s="93"/>
      <c r="AL29" s="93"/>
      <c r="AM29" s="94"/>
      <c r="AN29" s="94"/>
      <c r="AO29" s="94"/>
      <c r="AP29" s="94"/>
      <c r="AQ29" s="82"/>
      <c r="AR29" s="95"/>
      <c r="AS29" s="95"/>
      <c r="AT29" s="95"/>
      <c r="AU29" s="95"/>
      <c r="AV29" s="93"/>
      <c r="AW29" s="94"/>
      <c r="AX29" s="94"/>
      <c r="AY29" s="93"/>
      <c r="AZ29" s="93"/>
      <c r="BA29" s="92"/>
    </row>
    <row r="30" spans="1:53" s="79" customFormat="1" ht="39" customHeight="1" x14ac:dyDescent="0.2">
      <c r="A30" s="91">
        <v>4</v>
      </c>
      <c r="B30" s="107" t="s">
        <v>85</v>
      </c>
      <c r="C30" s="106"/>
      <c r="D30" s="106"/>
      <c r="E30" s="106" t="s">
        <v>85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84">
        <v>12</v>
      </c>
      <c r="AG30" s="81" t="s">
        <v>84</v>
      </c>
      <c r="AH30" s="84">
        <v>2275</v>
      </c>
      <c r="AI30" s="106"/>
      <c r="AJ30" s="84" t="s">
        <v>12</v>
      </c>
      <c r="AK30" s="81"/>
      <c r="AL30" s="81"/>
      <c r="AM30" s="84"/>
      <c r="AN30" s="84"/>
      <c r="AO30" s="84"/>
      <c r="AP30" s="83"/>
      <c r="AQ30" s="82">
        <f>SUM(AQ31:AQ42)</f>
        <v>4768804.09</v>
      </c>
      <c r="AR30" s="82">
        <f>SUM(AR31:AR42)</f>
        <v>1053000.3500000001</v>
      </c>
      <c r="AS30" s="82">
        <f>SUM(AS31:AS42)</f>
        <v>3715803.74</v>
      </c>
      <c r="AT30" s="82" t="s">
        <v>83</v>
      </c>
      <c r="AU30" s="82">
        <f>SUM(AU32)</f>
        <v>14959650</v>
      </c>
      <c r="AV30" s="115" t="s">
        <v>82</v>
      </c>
      <c r="AW30" s="82"/>
      <c r="AX30" s="82"/>
      <c r="AY30" s="81" t="s">
        <v>81</v>
      </c>
      <c r="AZ30" s="81" t="s">
        <v>80</v>
      </c>
      <c r="BA30" s="80" t="s">
        <v>79</v>
      </c>
    </row>
    <row r="31" spans="1:53" s="13" customFormat="1" ht="16.5" hidden="1" customHeight="1" x14ac:dyDescent="0.2">
      <c r="A31" s="102" t="s">
        <v>26</v>
      </c>
      <c r="B31" s="101">
        <v>90023</v>
      </c>
      <c r="C31" s="99">
        <v>0</v>
      </c>
      <c r="D31" s="99" t="s">
        <v>25</v>
      </c>
      <c r="E31" s="104" t="s">
        <v>78</v>
      </c>
      <c r="F31" s="99">
        <v>2012</v>
      </c>
      <c r="G31" s="99" t="s">
        <v>57</v>
      </c>
      <c r="H31" s="99">
        <v>0</v>
      </c>
      <c r="I31" s="99">
        <v>0</v>
      </c>
      <c r="J31" s="99">
        <v>179904.81</v>
      </c>
      <c r="K31" s="99">
        <v>0</v>
      </c>
      <c r="L31" s="99">
        <f t="shared" ref="L31:Q31" si="14">K31+$I31</f>
        <v>0</v>
      </c>
      <c r="M31" s="99">
        <f t="shared" si="14"/>
        <v>0</v>
      </c>
      <c r="N31" s="99">
        <f t="shared" si="14"/>
        <v>0</v>
      </c>
      <c r="O31" s="99">
        <f t="shared" si="14"/>
        <v>0</v>
      </c>
      <c r="P31" s="99">
        <f t="shared" si="14"/>
        <v>0</v>
      </c>
      <c r="Q31" s="99">
        <f t="shared" si="14"/>
        <v>0</v>
      </c>
      <c r="R31" s="99"/>
      <c r="S31" s="99"/>
      <c r="T31" s="99">
        <f t="shared" ref="T31:T42" si="15">J31-K31</f>
        <v>179904.81</v>
      </c>
      <c r="U31" s="99">
        <f t="shared" ref="U31:U42" si="16">J31-L31</f>
        <v>179904.81</v>
      </c>
      <c r="V31" s="99">
        <f t="shared" ref="V31:V42" si="17">J31-M31</f>
        <v>179904.81</v>
      </c>
      <c r="W31" s="99">
        <f t="shared" ref="W31:W42" si="18">J31-N31</f>
        <v>179904.81</v>
      </c>
      <c r="X31" s="99">
        <f t="shared" ref="X31:X42" si="19">J31-O31</f>
        <v>179904.81</v>
      </c>
      <c r="Y31" s="99">
        <f t="shared" ref="Y31:Y42" si="20">J31-P31</f>
        <v>179904.81</v>
      </c>
      <c r="Z31" s="99">
        <f t="shared" ref="Z31:Z42" si="21">J31-Q31</f>
        <v>179904.81</v>
      </c>
      <c r="AA31" s="99"/>
      <c r="AB31" s="114"/>
      <c r="AC31" s="99"/>
      <c r="AD31" s="99"/>
      <c r="AE31" s="99"/>
      <c r="AF31" s="99"/>
      <c r="AG31" s="98"/>
      <c r="AH31" s="97"/>
      <c r="AI31" s="103" t="s">
        <v>33</v>
      </c>
      <c r="AJ31" s="94" t="s">
        <v>12</v>
      </c>
      <c r="AK31" s="93"/>
      <c r="AL31" s="93"/>
      <c r="AM31" s="94"/>
      <c r="AN31" s="94"/>
      <c r="AO31" s="94"/>
      <c r="AP31" s="94"/>
      <c r="AQ31" s="82">
        <v>179904.81</v>
      </c>
      <c r="AR31" s="95">
        <v>0</v>
      </c>
      <c r="AS31" s="95">
        <f t="shared" ref="AS31:AS42" si="22">+AQ31-AR31</f>
        <v>179904.81</v>
      </c>
      <c r="AT31" s="95"/>
      <c r="AU31" s="95"/>
      <c r="AV31" s="103" t="s">
        <v>56</v>
      </c>
      <c r="AW31" s="94"/>
      <c r="AX31" s="94"/>
      <c r="AY31" s="93"/>
      <c r="AZ31" s="93"/>
      <c r="BA31" s="92"/>
    </row>
    <row r="32" spans="1:53" s="13" customFormat="1" ht="16.5" hidden="1" customHeight="1" x14ac:dyDescent="0.2">
      <c r="A32" s="110" t="s">
        <v>22</v>
      </c>
      <c r="B32" s="109">
        <v>4647</v>
      </c>
      <c r="C32" s="98">
        <v>1</v>
      </c>
      <c r="D32" s="98" t="s">
        <v>21</v>
      </c>
      <c r="E32" s="104" t="s">
        <v>77</v>
      </c>
      <c r="F32" s="98">
        <v>2004</v>
      </c>
      <c r="G32" s="98" t="s">
        <v>57</v>
      </c>
      <c r="H32" s="98">
        <v>1.5</v>
      </c>
      <c r="I32" s="98">
        <v>5337.21</v>
      </c>
      <c r="J32" s="98">
        <v>4309863.7</v>
      </c>
      <c r="K32" s="98">
        <v>604744.29</v>
      </c>
      <c r="L32" s="98">
        <f t="shared" ref="L32:L42" si="23">K32+$I32</f>
        <v>610081.5</v>
      </c>
      <c r="M32" s="98">
        <v>803273.58</v>
      </c>
      <c r="N32" s="98">
        <f t="shared" ref="N32:Q42" si="24">M32+$I32</f>
        <v>808610.78999999992</v>
      </c>
      <c r="O32" s="98">
        <f t="shared" si="24"/>
        <v>813947.99999999988</v>
      </c>
      <c r="P32" s="98">
        <f t="shared" si="24"/>
        <v>819285.20999999985</v>
      </c>
      <c r="Q32" s="98">
        <f t="shared" si="24"/>
        <v>824622.41999999981</v>
      </c>
      <c r="R32" s="98"/>
      <c r="S32" s="98"/>
      <c r="T32" s="98">
        <f t="shared" si="15"/>
        <v>3705119.41</v>
      </c>
      <c r="U32" s="98">
        <f t="shared" si="16"/>
        <v>3699782.2</v>
      </c>
      <c r="V32" s="98">
        <f t="shared" si="17"/>
        <v>3506590.12</v>
      </c>
      <c r="W32" s="98">
        <f t="shared" si="18"/>
        <v>3501252.91</v>
      </c>
      <c r="X32" s="98">
        <f t="shared" si="19"/>
        <v>3495915.7</v>
      </c>
      <c r="Y32" s="98">
        <f t="shared" si="20"/>
        <v>3490578.49</v>
      </c>
      <c r="Z32" s="98">
        <f t="shared" si="21"/>
        <v>3485241.2800000003</v>
      </c>
      <c r="AA32" s="98"/>
      <c r="AB32" s="112"/>
      <c r="AC32" s="98"/>
      <c r="AD32" s="98">
        <v>73275.8</v>
      </c>
      <c r="AE32" s="98"/>
      <c r="AF32" s="98"/>
      <c r="AG32" s="98"/>
      <c r="AH32" s="108"/>
      <c r="AI32" s="103" t="s">
        <v>33</v>
      </c>
      <c r="AJ32" s="94" t="s">
        <v>12</v>
      </c>
      <c r="AK32" s="93"/>
      <c r="AL32" s="93"/>
      <c r="AM32" s="94">
        <v>193</v>
      </c>
      <c r="AN32" s="94">
        <v>2647.23</v>
      </c>
      <c r="AO32" s="94">
        <v>3</v>
      </c>
      <c r="AP32" s="94">
        <v>344.7</v>
      </c>
      <c r="AQ32" s="82">
        <v>4309863.7</v>
      </c>
      <c r="AR32" s="95">
        <v>830210.23</v>
      </c>
      <c r="AS32" s="95">
        <f t="shared" si="22"/>
        <v>3479653.47</v>
      </c>
      <c r="AT32" s="95"/>
      <c r="AU32" s="95">
        <f>AN32*5000+AP32*5000</f>
        <v>14959650</v>
      </c>
      <c r="AV32" s="93"/>
      <c r="AW32" s="94">
        <f>AN32*6500</f>
        <v>17206995</v>
      </c>
      <c r="AX32" s="94">
        <f>AP32*6600</f>
        <v>2275020</v>
      </c>
      <c r="AY32" s="93"/>
      <c r="AZ32" s="93"/>
      <c r="BA32" s="92"/>
    </row>
    <row r="33" spans="1:53" s="13" customFormat="1" ht="16.5" hidden="1" customHeight="1" x14ac:dyDescent="0.2">
      <c r="A33" s="128" t="s">
        <v>17</v>
      </c>
      <c r="B33" s="109">
        <v>4673</v>
      </c>
      <c r="C33" s="98">
        <v>2</v>
      </c>
      <c r="D33" s="98" t="s">
        <v>39</v>
      </c>
      <c r="E33" s="104" t="s">
        <v>76</v>
      </c>
      <c r="F33" s="98">
        <v>2007</v>
      </c>
      <c r="G33" s="98" t="s">
        <v>57</v>
      </c>
      <c r="H33" s="98">
        <v>4.5</v>
      </c>
      <c r="I33" s="98">
        <v>100.46</v>
      </c>
      <c r="J33" s="98">
        <v>26788.46</v>
      </c>
      <c r="K33" s="98">
        <v>11251.52</v>
      </c>
      <c r="L33" s="98">
        <f t="shared" si="23"/>
        <v>11351.98</v>
      </c>
      <c r="M33" s="98">
        <v>14968.5</v>
      </c>
      <c r="N33" s="98">
        <f t="shared" si="24"/>
        <v>15068.96</v>
      </c>
      <c r="O33" s="98">
        <f t="shared" si="24"/>
        <v>15169.419999999998</v>
      </c>
      <c r="P33" s="98">
        <f t="shared" si="24"/>
        <v>15269.879999999997</v>
      </c>
      <c r="Q33" s="98">
        <f t="shared" si="24"/>
        <v>15370.339999999997</v>
      </c>
      <c r="R33" s="98"/>
      <c r="S33" s="98"/>
      <c r="T33" s="98">
        <f t="shared" si="15"/>
        <v>15536.939999999999</v>
      </c>
      <c r="U33" s="98">
        <f t="shared" si="16"/>
        <v>15436.48</v>
      </c>
      <c r="V33" s="98">
        <f t="shared" si="17"/>
        <v>11819.96</v>
      </c>
      <c r="W33" s="98">
        <f t="shared" si="18"/>
        <v>11719.5</v>
      </c>
      <c r="X33" s="98">
        <f t="shared" si="19"/>
        <v>11619.04</v>
      </c>
      <c r="Y33" s="98">
        <f t="shared" si="20"/>
        <v>11518.580000000002</v>
      </c>
      <c r="Z33" s="98">
        <f t="shared" si="21"/>
        <v>11418.120000000003</v>
      </c>
      <c r="AA33" s="98"/>
      <c r="AB33" s="112"/>
      <c r="AC33" s="98"/>
      <c r="AD33" s="98"/>
      <c r="AE33" s="98"/>
      <c r="AF33" s="98"/>
      <c r="AG33" s="98"/>
      <c r="AH33" s="108"/>
      <c r="AI33" s="103" t="s">
        <v>33</v>
      </c>
      <c r="AJ33" s="94" t="s">
        <v>12</v>
      </c>
      <c r="AK33" s="93"/>
      <c r="AL33" s="93"/>
      <c r="AM33" s="94"/>
      <c r="AN33" s="94"/>
      <c r="AO33" s="94"/>
      <c r="AP33" s="94"/>
      <c r="AQ33" s="82">
        <v>26788.46</v>
      </c>
      <c r="AR33" s="95">
        <v>15470.76</v>
      </c>
      <c r="AS33" s="95">
        <f t="shared" si="22"/>
        <v>11317.699999999999</v>
      </c>
      <c r="AT33" s="95"/>
      <c r="AU33" s="95"/>
      <c r="AV33" s="93"/>
      <c r="AW33" s="94"/>
      <c r="AX33" s="94"/>
      <c r="AY33" s="93"/>
      <c r="AZ33" s="93"/>
      <c r="BA33" s="92"/>
    </row>
    <row r="34" spans="1:53" s="13" customFormat="1" ht="16.5" hidden="1" customHeight="1" x14ac:dyDescent="0.2">
      <c r="A34" s="128"/>
      <c r="B34" s="109">
        <v>4674</v>
      </c>
      <c r="C34" s="98">
        <v>2</v>
      </c>
      <c r="D34" s="98" t="s">
        <v>39</v>
      </c>
      <c r="E34" s="104" t="s">
        <v>75</v>
      </c>
      <c r="F34" s="98">
        <v>2007</v>
      </c>
      <c r="G34" s="98" t="s">
        <v>57</v>
      </c>
      <c r="H34" s="98">
        <v>4.5</v>
      </c>
      <c r="I34" s="98">
        <v>221.89</v>
      </c>
      <c r="J34" s="98">
        <v>59170.74</v>
      </c>
      <c r="K34" s="98">
        <v>24851.68</v>
      </c>
      <c r="L34" s="98">
        <f t="shared" si="23"/>
        <v>25073.57</v>
      </c>
      <c r="M34" s="98">
        <v>33061.61</v>
      </c>
      <c r="N34" s="98">
        <f t="shared" si="24"/>
        <v>33283.5</v>
      </c>
      <c r="O34" s="98">
        <f t="shared" si="24"/>
        <v>33505.39</v>
      </c>
      <c r="P34" s="98">
        <f t="shared" si="24"/>
        <v>33727.279999999999</v>
      </c>
      <c r="Q34" s="98">
        <f t="shared" si="24"/>
        <v>33949.17</v>
      </c>
      <c r="R34" s="98"/>
      <c r="S34" s="98"/>
      <c r="T34" s="98">
        <f t="shared" si="15"/>
        <v>34319.06</v>
      </c>
      <c r="U34" s="98">
        <f t="shared" si="16"/>
        <v>34097.17</v>
      </c>
      <c r="V34" s="98">
        <f t="shared" si="17"/>
        <v>26109.129999999997</v>
      </c>
      <c r="W34" s="98">
        <f t="shared" si="18"/>
        <v>25887.239999999998</v>
      </c>
      <c r="X34" s="98">
        <f t="shared" si="19"/>
        <v>25665.35</v>
      </c>
      <c r="Y34" s="98">
        <f t="shared" si="20"/>
        <v>25443.46</v>
      </c>
      <c r="Z34" s="98">
        <f t="shared" si="21"/>
        <v>25221.57</v>
      </c>
      <c r="AA34" s="98"/>
      <c r="AB34" s="112"/>
      <c r="AC34" s="98"/>
      <c r="AD34" s="98"/>
      <c r="AE34" s="98"/>
      <c r="AF34" s="98"/>
      <c r="AG34" s="98"/>
      <c r="AH34" s="108"/>
      <c r="AI34" s="103" t="s">
        <v>33</v>
      </c>
      <c r="AJ34" s="94" t="s">
        <v>12</v>
      </c>
      <c r="AK34" s="93"/>
      <c r="AL34" s="93"/>
      <c r="AM34" s="94"/>
      <c r="AN34" s="94"/>
      <c r="AO34" s="94"/>
      <c r="AP34" s="94"/>
      <c r="AQ34" s="82">
        <v>59170.74</v>
      </c>
      <c r="AR34" s="95">
        <v>34171.06</v>
      </c>
      <c r="AS34" s="95">
        <f t="shared" si="22"/>
        <v>24999.68</v>
      </c>
      <c r="AT34" s="95"/>
      <c r="AU34" s="95"/>
      <c r="AV34" s="93"/>
      <c r="AW34" s="94"/>
      <c r="AX34" s="94"/>
      <c r="AY34" s="93"/>
      <c r="AZ34" s="93"/>
      <c r="BA34" s="92"/>
    </row>
    <row r="35" spans="1:53" s="13" customFormat="1" ht="16.5" hidden="1" customHeight="1" x14ac:dyDescent="0.2">
      <c r="A35" s="110" t="s">
        <v>74</v>
      </c>
      <c r="B35" s="109">
        <v>4672</v>
      </c>
      <c r="C35" s="98">
        <v>3</v>
      </c>
      <c r="D35" s="98" t="s">
        <v>73</v>
      </c>
      <c r="E35" s="104" t="s">
        <v>72</v>
      </c>
      <c r="F35" s="98">
        <v>2007</v>
      </c>
      <c r="G35" s="98" t="s">
        <v>57</v>
      </c>
      <c r="H35" s="98">
        <v>7</v>
      </c>
      <c r="I35" s="98">
        <v>654.71</v>
      </c>
      <c r="J35" s="98">
        <v>112235.68</v>
      </c>
      <c r="K35" s="98">
        <v>73327.520000000004</v>
      </c>
      <c r="L35" s="98">
        <f t="shared" si="23"/>
        <v>73982.23000000001</v>
      </c>
      <c r="M35" s="98">
        <v>97551.77</v>
      </c>
      <c r="N35" s="98">
        <f t="shared" si="24"/>
        <v>98206.48000000001</v>
      </c>
      <c r="O35" s="98">
        <f t="shared" si="24"/>
        <v>98861.190000000017</v>
      </c>
      <c r="P35" s="98">
        <f t="shared" si="24"/>
        <v>99515.900000000023</v>
      </c>
      <c r="Q35" s="98">
        <f t="shared" si="24"/>
        <v>100170.61000000003</v>
      </c>
      <c r="R35" s="98"/>
      <c r="S35" s="98"/>
      <c r="T35" s="98">
        <f t="shared" si="15"/>
        <v>38908.159999999989</v>
      </c>
      <c r="U35" s="98">
        <f t="shared" si="16"/>
        <v>38253.449999999983</v>
      </c>
      <c r="V35" s="98">
        <f t="shared" si="17"/>
        <v>14683.909999999989</v>
      </c>
      <c r="W35" s="98">
        <f t="shared" si="18"/>
        <v>14029.199999999983</v>
      </c>
      <c r="X35" s="98">
        <f t="shared" si="19"/>
        <v>13374.489999999976</v>
      </c>
      <c r="Y35" s="98">
        <f t="shared" si="20"/>
        <v>12719.77999999997</v>
      </c>
      <c r="Z35" s="98">
        <f t="shared" si="21"/>
        <v>12065.069999999963</v>
      </c>
      <c r="AA35" s="98"/>
      <c r="AB35" s="112"/>
      <c r="AC35" s="98"/>
      <c r="AD35" s="98"/>
      <c r="AE35" s="98"/>
      <c r="AF35" s="98"/>
      <c r="AG35" s="98"/>
      <c r="AH35" s="108"/>
      <c r="AI35" s="103" t="s">
        <v>33</v>
      </c>
      <c r="AJ35" s="94" t="s">
        <v>12</v>
      </c>
      <c r="AK35" s="93"/>
      <c r="AL35" s="93"/>
      <c r="AM35" s="94"/>
      <c r="AN35" s="94"/>
      <c r="AO35" s="94"/>
      <c r="AP35" s="94"/>
      <c r="AQ35" s="82">
        <v>112235.68</v>
      </c>
      <c r="AR35" s="95">
        <v>100825.3</v>
      </c>
      <c r="AS35" s="95">
        <f t="shared" si="22"/>
        <v>11410.37999999999</v>
      </c>
      <c r="AT35" s="95"/>
      <c r="AU35" s="95"/>
      <c r="AV35" s="93"/>
      <c r="AW35" s="94"/>
      <c r="AX35" s="94"/>
      <c r="AY35" s="93"/>
      <c r="AZ35" s="93"/>
      <c r="BA35" s="92"/>
    </row>
    <row r="36" spans="1:53" s="13" customFormat="1" ht="16.5" hidden="1" customHeight="1" x14ac:dyDescent="0.2">
      <c r="A36" s="128" t="s">
        <v>71</v>
      </c>
      <c r="B36" s="109">
        <v>4686</v>
      </c>
      <c r="C36" s="98">
        <v>8</v>
      </c>
      <c r="D36" s="113">
        <v>809</v>
      </c>
      <c r="E36" s="104" t="s">
        <v>70</v>
      </c>
      <c r="F36" s="98">
        <v>2007</v>
      </c>
      <c r="G36" s="98" t="s">
        <v>57</v>
      </c>
      <c r="H36" s="98">
        <v>20</v>
      </c>
      <c r="I36" s="98"/>
      <c r="J36" s="98">
        <v>6954</v>
      </c>
      <c r="K36" s="98">
        <v>6954</v>
      </c>
      <c r="L36" s="98">
        <f t="shared" si="23"/>
        <v>6954</v>
      </c>
      <c r="M36" s="98">
        <f>L36+$I36</f>
        <v>6954</v>
      </c>
      <c r="N36" s="98">
        <f t="shared" si="24"/>
        <v>6954</v>
      </c>
      <c r="O36" s="98">
        <f t="shared" si="24"/>
        <v>6954</v>
      </c>
      <c r="P36" s="98">
        <f t="shared" si="24"/>
        <v>6954</v>
      </c>
      <c r="Q36" s="98">
        <f t="shared" si="24"/>
        <v>6954</v>
      </c>
      <c r="R36" s="98"/>
      <c r="S36" s="98"/>
      <c r="T36" s="98">
        <f t="shared" si="15"/>
        <v>0</v>
      </c>
      <c r="U36" s="98">
        <f t="shared" si="16"/>
        <v>0</v>
      </c>
      <c r="V36" s="98">
        <f t="shared" si="17"/>
        <v>0</v>
      </c>
      <c r="W36" s="98">
        <f t="shared" si="18"/>
        <v>0</v>
      </c>
      <c r="X36" s="98">
        <f t="shared" si="19"/>
        <v>0</v>
      </c>
      <c r="Y36" s="98">
        <f t="shared" si="20"/>
        <v>0</v>
      </c>
      <c r="Z36" s="98">
        <f t="shared" si="21"/>
        <v>0</v>
      </c>
      <c r="AA36" s="98"/>
      <c r="AB36" s="112"/>
      <c r="AC36" s="98"/>
      <c r="AD36" s="98"/>
      <c r="AE36" s="98"/>
      <c r="AF36" s="98"/>
      <c r="AG36" s="98"/>
      <c r="AH36" s="108"/>
      <c r="AI36" s="103" t="s">
        <v>33</v>
      </c>
      <c r="AJ36" s="94" t="s">
        <v>12</v>
      </c>
      <c r="AK36" s="93"/>
      <c r="AL36" s="93"/>
      <c r="AM36" s="94"/>
      <c r="AN36" s="94"/>
      <c r="AO36" s="94"/>
      <c r="AP36" s="94"/>
      <c r="AQ36" s="82">
        <v>6954</v>
      </c>
      <c r="AR36" s="95">
        <v>6954</v>
      </c>
      <c r="AS36" s="95">
        <f t="shared" si="22"/>
        <v>0</v>
      </c>
      <c r="AT36" s="95"/>
      <c r="AU36" s="95"/>
      <c r="AV36" s="93"/>
      <c r="AW36" s="94"/>
      <c r="AX36" s="94"/>
      <c r="AY36" s="93"/>
      <c r="AZ36" s="93"/>
      <c r="BA36" s="92"/>
    </row>
    <row r="37" spans="1:53" s="13" customFormat="1" ht="16.5" hidden="1" customHeight="1" x14ac:dyDescent="0.2">
      <c r="A37" s="128"/>
      <c r="B37" s="109">
        <v>4767</v>
      </c>
      <c r="C37" s="98">
        <v>8</v>
      </c>
      <c r="D37" s="113">
        <v>809</v>
      </c>
      <c r="E37" s="104" t="s">
        <v>69</v>
      </c>
      <c r="F37" s="98">
        <v>2013</v>
      </c>
      <c r="G37" s="98" t="s">
        <v>57</v>
      </c>
      <c r="H37" s="98">
        <v>20</v>
      </c>
      <c r="I37" s="98">
        <v>374.95</v>
      </c>
      <c r="J37" s="98">
        <v>22496.7</v>
      </c>
      <c r="K37" s="98">
        <v>11248.5</v>
      </c>
      <c r="L37" s="98">
        <f t="shared" si="23"/>
        <v>11623.45</v>
      </c>
      <c r="M37" s="98">
        <v>22496.7</v>
      </c>
      <c r="N37" s="98">
        <f t="shared" si="24"/>
        <v>22871.65</v>
      </c>
      <c r="O37" s="98">
        <f t="shared" si="24"/>
        <v>23246.600000000002</v>
      </c>
      <c r="P37" s="98">
        <f t="shared" si="24"/>
        <v>23621.550000000003</v>
      </c>
      <c r="Q37" s="98">
        <f t="shared" si="24"/>
        <v>23996.500000000004</v>
      </c>
      <c r="R37" s="98"/>
      <c r="S37" s="98"/>
      <c r="T37" s="98">
        <f t="shared" si="15"/>
        <v>11248.2</v>
      </c>
      <c r="U37" s="98">
        <f t="shared" si="16"/>
        <v>10873.25</v>
      </c>
      <c r="V37" s="98">
        <f t="shared" si="17"/>
        <v>0</v>
      </c>
      <c r="W37" s="98">
        <f t="shared" si="18"/>
        <v>-374.95000000000073</v>
      </c>
      <c r="X37" s="98">
        <f t="shared" si="19"/>
        <v>-749.90000000000146</v>
      </c>
      <c r="Y37" s="98">
        <f t="shared" si="20"/>
        <v>-1124.8500000000022</v>
      </c>
      <c r="Z37" s="98">
        <f t="shared" si="21"/>
        <v>-1499.8000000000029</v>
      </c>
      <c r="AA37" s="98"/>
      <c r="AB37" s="112"/>
      <c r="AC37" s="98"/>
      <c r="AD37" s="98"/>
      <c r="AE37" s="98"/>
      <c r="AF37" s="98"/>
      <c r="AG37" s="98"/>
      <c r="AH37" s="108"/>
      <c r="AI37" s="103" t="s">
        <v>33</v>
      </c>
      <c r="AJ37" s="94" t="s">
        <v>12</v>
      </c>
      <c r="AK37" s="93"/>
      <c r="AL37" s="93"/>
      <c r="AM37" s="94"/>
      <c r="AN37" s="94"/>
      <c r="AO37" s="94"/>
      <c r="AP37" s="94"/>
      <c r="AQ37" s="82">
        <v>22496.7</v>
      </c>
      <c r="AR37" s="95">
        <v>22496.7</v>
      </c>
      <c r="AS37" s="95">
        <f t="shared" si="22"/>
        <v>0</v>
      </c>
      <c r="AT37" s="95"/>
      <c r="AU37" s="95"/>
      <c r="AV37" s="93"/>
      <c r="AW37" s="94"/>
      <c r="AX37" s="94"/>
      <c r="AY37" s="93"/>
      <c r="AZ37" s="93"/>
      <c r="BA37" s="92"/>
    </row>
    <row r="38" spans="1:53" s="13" customFormat="1" ht="16.5" hidden="1" customHeight="1" x14ac:dyDescent="0.2">
      <c r="A38" s="128"/>
      <c r="B38" s="109">
        <v>4816</v>
      </c>
      <c r="C38" s="98">
        <v>8</v>
      </c>
      <c r="D38" s="113">
        <v>809</v>
      </c>
      <c r="E38" s="104" t="s">
        <v>68</v>
      </c>
      <c r="F38" s="98">
        <v>2015</v>
      </c>
      <c r="G38" s="98" t="s">
        <v>57</v>
      </c>
      <c r="H38" s="98">
        <v>20</v>
      </c>
      <c r="I38" s="98">
        <v>235.75</v>
      </c>
      <c r="J38" s="98">
        <v>14145</v>
      </c>
      <c r="K38" s="98">
        <v>3064.75</v>
      </c>
      <c r="L38" s="98">
        <f t="shared" si="23"/>
        <v>3300.5</v>
      </c>
      <c r="M38" s="98">
        <v>11787.5</v>
      </c>
      <c r="N38" s="98">
        <f t="shared" si="24"/>
        <v>12023.25</v>
      </c>
      <c r="O38" s="98">
        <f t="shared" si="24"/>
        <v>12259</v>
      </c>
      <c r="P38" s="98">
        <f t="shared" si="24"/>
        <v>12494.75</v>
      </c>
      <c r="Q38" s="98">
        <f t="shared" si="24"/>
        <v>12730.5</v>
      </c>
      <c r="R38" s="98"/>
      <c r="S38" s="98"/>
      <c r="T38" s="98">
        <f t="shared" si="15"/>
        <v>11080.25</v>
      </c>
      <c r="U38" s="98">
        <f t="shared" si="16"/>
        <v>10844.5</v>
      </c>
      <c r="V38" s="98">
        <f t="shared" si="17"/>
        <v>2357.5</v>
      </c>
      <c r="W38" s="98">
        <f t="shared" si="18"/>
        <v>2121.75</v>
      </c>
      <c r="X38" s="98">
        <f t="shared" si="19"/>
        <v>1886</v>
      </c>
      <c r="Y38" s="98">
        <f t="shared" si="20"/>
        <v>1650.25</v>
      </c>
      <c r="Z38" s="98">
        <f t="shared" si="21"/>
        <v>1414.5</v>
      </c>
      <c r="AA38" s="98"/>
      <c r="AB38" s="112" t="s">
        <v>66</v>
      </c>
      <c r="AC38" s="98">
        <v>14145</v>
      </c>
      <c r="AD38" s="98"/>
      <c r="AE38" s="98"/>
      <c r="AF38" s="98"/>
      <c r="AG38" s="98"/>
      <c r="AH38" s="108"/>
      <c r="AI38" s="103" t="s">
        <v>33</v>
      </c>
      <c r="AJ38" s="94" t="s">
        <v>12</v>
      </c>
      <c r="AK38" s="93"/>
      <c r="AL38" s="93"/>
      <c r="AM38" s="94"/>
      <c r="AN38" s="94"/>
      <c r="AO38" s="94"/>
      <c r="AP38" s="94"/>
      <c r="AQ38" s="82">
        <v>14145</v>
      </c>
      <c r="AR38" s="95">
        <v>12966.25</v>
      </c>
      <c r="AS38" s="95">
        <f t="shared" si="22"/>
        <v>1178.75</v>
      </c>
      <c r="AT38" s="95"/>
      <c r="AU38" s="95"/>
      <c r="AV38" s="93"/>
      <c r="AW38" s="94"/>
      <c r="AX38" s="94"/>
      <c r="AY38" s="93"/>
      <c r="AZ38" s="93"/>
      <c r="BA38" s="92"/>
    </row>
    <row r="39" spans="1:53" s="13" customFormat="1" ht="16.5" hidden="1" customHeight="1" x14ac:dyDescent="0.2">
      <c r="A39" s="128"/>
      <c r="B39" s="109">
        <v>4817</v>
      </c>
      <c r="C39" s="98">
        <v>8</v>
      </c>
      <c r="D39" s="113">
        <v>809</v>
      </c>
      <c r="E39" s="104" t="s">
        <v>67</v>
      </c>
      <c r="F39" s="98">
        <v>2015</v>
      </c>
      <c r="G39" s="98" t="s">
        <v>57</v>
      </c>
      <c r="H39" s="98">
        <v>20</v>
      </c>
      <c r="I39" s="98">
        <v>235.75</v>
      </c>
      <c r="J39" s="98">
        <v>14145</v>
      </c>
      <c r="K39" s="98">
        <v>3064.75</v>
      </c>
      <c r="L39" s="98">
        <f t="shared" si="23"/>
        <v>3300.5</v>
      </c>
      <c r="M39" s="98">
        <v>11787.5</v>
      </c>
      <c r="N39" s="98">
        <f t="shared" si="24"/>
        <v>12023.25</v>
      </c>
      <c r="O39" s="98">
        <f t="shared" si="24"/>
        <v>12259</v>
      </c>
      <c r="P39" s="98">
        <f t="shared" si="24"/>
        <v>12494.75</v>
      </c>
      <c r="Q39" s="98">
        <f t="shared" si="24"/>
        <v>12730.5</v>
      </c>
      <c r="R39" s="98"/>
      <c r="S39" s="98"/>
      <c r="T39" s="98">
        <f t="shared" si="15"/>
        <v>11080.25</v>
      </c>
      <c r="U39" s="98">
        <f t="shared" si="16"/>
        <v>10844.5</v>
      </c>
      <c r="V39" s="98">
        <f t="shared" si="17"/>
        <v>2357.5</v>
      </c>
      <c r="W39" s="98">
        <f t="shared" si="18"/>
        <v>2121.75</v>
      </c>
      <c r="X39" s="98">
        <f t="shared" si="19"/>
        <v>1886</v>
      </c>
      <c r="Y39" s="98">
        <f t="shared" si="20"/>
        <v>1650.25</v>
      </c>
      <c r="Z39" s="98">
        <f t="shared" si="21"/>
        <v>1414.5</v>
      </c>
      <c r="AA39" s="98"/>
      <c r="AB39" s="112" t="s">
        <v>66</v>
      </c>
      <c r="AC39" s="98">
        <v>14145</v>
      </c>
      <c r="AD39" s="98"/>
      <c r="AE39" s="98"/>
      <c r="AF39" s="98"/>
      <c r="AG39" s="98"/>
      <c r="AH39" s="108"/>
      <c r="AI39" s="103" t="s">
        <v>33</v>
      </c>
      <c r="AJ39" s="94" t="s">
        <v>12</v>
      </c>
      <c r="AK39" s="93"/>
      <c r="AL39" s="93"/>
      <c r="AM39" s="94"/>
      <c r="AN39" s="94"/>
      <c r="AO39" s="94"/>
      <c r="AP39" s="94"/>
      <c r="AQ39" s="82">
        <v>14145</v>
      </c>
      <c r="AR39" s="95">
        <v>12966.25</v>
      </c>
      <c r="AS39" s="95">
        <f t="shared" si="22"/>
        <v>1178.75</v>
      </c>
      <c r="AT39" s="95"/>
      <c r="AU39" s="95"/>
      <c r="AV39" s="93"/>
      <c r="AW39" s="94"/>
      <c r="AX39" s="94"/>
      <c r="AY39" s="93"/>
      <c r="AZ39" s="93"/>
      <c r="BA39" s="92"/>
    </row>
    <row r="40" spans="1:53" s="13" customFormat="1" ht="16.5" hidden="1" customHeight="1" x14ac:dyDescent="0.2">
      <c r="A40" s="128"/>
      <c r="B40" s="109">
        <v>4922</v>
      </c>
      <c r="C40" s="98">
        <v>8</v>
      </c>
      <c r="D40" s="113">
        <v>809</v>
      </c>
      <c r="E40" s="104" t="s">
        <v>65</v>
      </c>
      <c r="F40" s="98">
        <v>2016</v>
      </c>
      <c r="G40" s="98" t="s">
        <v>57</v>
      </c>
      <c r="H40" s="98">
        <v>20</v>
      </c>
      <c r="I40" s="98">
        <v>128.33000000000001</v>
      </c>
      <c r="J40" s="98">
        <v>7700</v>
      </c>
      <c r="K40" s="98">
        <v>256.66000000000003</v>
      </c>
      <c r="L40" s="98">
        <f t="shared" si="23"/>
        <v>384.99</v>
      </c>
      <c r="M40" s="98">
        <v>5004.91</v>
      </c>
      <c r="N40" s="98">
        <f t="shared" si="24"/>
        <v>5133.24</v>
      </c>
      <c r="O40" s="98">
        <f t="shared" si="24"/>
        <v>5261.57</v>
      </c>
      <c r="P40" s="98">
        <f t="shared" si="24"/>
        <v>5389.9</v>
      </c>
      <c r="Q40" s="98">
        <f t="shared" si="24"/>
        <v>5518.23</v>
      </c>
      <c r="R40" s="98"/>
      <c r="S40" s="98"/>
      <c r="T40" s="98">
        <f t="shared" si="15"/>
        <v>7443.34</v>
      </c>
      <c r="U40" s="98">
        <f t="shared" si="16"/>
        <v>7315.01</v>
      </c>
      <c r="V40" s="98">
        <f t="shared" si="17"/>
        <v>2695.09</v>
      </c>
      <c r="W40" s="98">
        <f t="shared" si="18"/>
        <v>2566.7600000000002</v>
      </c>
      <c r="X40" s="98">
        <f t="shared" si="19"/>
        <v>2438.4300000000003</v>
      </c>
      <c r="Y40" s="98">
        <f t="shared" si="20"/>
        <v>2310.1000000000004</v>
      </c>
      <c r="Z40" s="98">
        <f t="shared" si="21"/>
        <v>2181.7700000000004</v>
      </c>
      <c r="AA40" s="98"/>
      <c r="AB40" s="112" t="s">
        <v>64</v>
      </c>
      <c r="AC40" s="98">
        <v>7700</v>
      </c>
      <c r="AD40" s="98"/>
      <c r="AE40" s="98"/>
      <c r="AF40" s="98"/>
      <c r="AG40" s="98"/>
      <c r="AH40" s="108"/>
      <c r="AI40" s="103" t="s">
        <v>33</v>
      </c>
      <c r="AJ40" s="94" t="s">
        <v>12</v>
      </c>
      <c r="AK40" s="93"/>
      <c r="AL40" s="93"/>
      <c r="AM40" s="94"/>
      <c r="AN40" s="94"/>
      <c r="AO40" s="94"/>
      <c r="AP40" s="94"/>
      <c r="AQ40" s="82">
        <v>7700</v>
      </c>
      <c r="AR40" s="95">
        <v>5646.6</v>
      </c>
      <c r="AS40" s="95">
        <f t="shared" si="22"/>
        <v>2053.3999999999996</v>
      </c>
      <c r="AT40" s="95"/>
      <c r="AU40" s="95"/>
      <c r="AV40" s="93"/>
      <c r="AW40" s="94"/>
      <c r="AX40" s="94"/>
      <c r="AY40" s="93"/>
      <c r="AZ40" s="93"/>
      <c r="BA40" s="92"/>
    </row>
    <row r="41" spans="1:53" s="13" customFormat="1" ht="16.5" hidden="1" customHeight="1" x14ac:dyDescent="0.2">
      <c r="A41" s="128"/>
      <c r="B41" s="109">
        <v>4921</v>
      </c>
      <c r="C41" s="98">
        <v>8</v>
      </c>
      <c r="D41" s="113">
        <v>809</v>
      </c>
      <c r="E41" s="104" t="s">
        <v>65</v>
      </c>
      <c r="F41" s="98">
        <v>2016</v>
      </c>
      <c r="G41" s="98" t="s">
        <v>57</v>
      </c>
      <c r="H41" s="98">
        <v>20</v>
      </c>
      <c r="I41" s="98">
        <v>128.33000000000001</v>
      </c>
      <c r="J41" s="98">
        <v>7700</v>
      </c>
      <c r="K41" s="98">
        <v>256.66000000000003</v>
      </c>
      <c r="L41" s="98">
        <f t="shared" si="23"/>
        <v>384.99</v>
      </c>
      <c r="M41" s="98">
        <v>5004.91</v>
      </c>
      <c r="N41" s="98">
        <f t="shared" si="24"/>
        <v>5133.24</v>
      </c>
      <c r="O41" s="98">
        <f t="shared" si="24"/>
        <v>5261.57</v>
      </c>
      <c r="P41" s="98">
        <f t="shared" si="24"/>
        <v>5389.9</v>
      </c>
      <c r="Q41" s="98">
        <f t="shared" si="24"/>
        <v>5518.23</v>
      </c>
      <c r="R41" s="98"/>
      <c r="S41" s="98"/>
      <c r="T41" s="98">
        <f t="shared" si="15"/>
        <v>7443.34</v>
      </c>
      <c r="U41" s="98">
        <f t="shared" si="16"/>
        <v>7315.01</v>
      </c>
      <c r="V41" s="98">
        <f t="shared" si="17"/>
        <v>2695.09</v>
      </c>
      <c r="W41" s="98">
        <f t="shared" si="18"/>
        <v>2566.7600000000002</v>
      </c>
      <c r="X41" s="98">
        <f t="shared" si="19"/>
        <v>2438.4300000000003</v>
      </c>
      <c r="Y41" s="98">
        <f t="shared" si="20"/>
        <v>2310.1000000000004</v>
      </c>
      <c r="Z41" s="98">
        <f t="shared" si="21"/>
        <v>2181.7700000000004</v>
      </c>
      <c r="AA41" s="98"/>
      <c r="AB41" s="112" t="s">
        <v>64</v>
      </c>
      <c r="AC41" s="98">
        <v>7700</v>
      </c>
      <c r="AD41" s="98"/>
      <c r="AE41" s="98"/>
      <c r="AF41" s="98"/>
      <c r="AG41" s="98"/>
      <c r="AH41" s="108"/>
      <c r="AI41" s="103" t="s">
        <v>33</v>
      </c>
      <c r="AJ41" s="94" t="s">
        <v>12</v>
      </c>
      <c r="AK41" s="93"/>
      <c r="AL41" s="93"/>
      <c r="AM41" s="94"/>
      <c r="AN41" s="94"/>
      <c r="AO41" s="94"/>
      <c r="AP41" s="94"/>
      <c r="AQ41" s="82">
        <v>7700</v>
      </c>
      <c r="AR41" s="95">
        <v>5646.6</v>
      </c>
      <c r="AS41" s="95">
        <f t="shared" si="22"/>
        <v>2053.3999999999996</v>
      </c>
      <c r="AT41" s="95"/>
      <c r="AU41" s="95"/>
      <c r="AV41" s="93"/>
      <c r="AW41" s="94"/>
      <c r="AX41" s="94"/>
      <c r="AY41" s="93"/>
      <c r="AZ41" s="93"/>
      <c r="BA41" s="92"/>
    </row>
    <row r="42" spans="1:53" s="13" customFormat="1" ht="16.5" hidden="1" customHeight="1" x14ac:dyDescent="0.2">
      <c r="A42" s="128"/>
      <c r="B42" s="109">
        <v>4920</v>
      </c>
      <c r="C42" s="98">
        <v>8</v>
      </c>
      <c r="D42" s="113">
        <v>809</v>
      </c>
      <c r="E42" s="104" t="s">
        <v>65</v>
      </c>
      <c r="F42" s="98">
        <v>2016</v>
      </c>
      <c r="G42" s="98" t="s">
        <v>57</v>
      </c>
      <c r="H42" s="98">
        <v>20</v>
      </c>
      <c r="I42" s="98">
        <v>128.33000000000001</v>
      </c>
      <c r="J42" s="98">
        <v>7700</v>
      </c>
      <c r="K42" s="98">
        <v>256.66000000000003</v>
      </c>
      <c r="L42" s="98">
        <f t="shared" si="23"/>
        <v>384.99</v>
      </c>
      <c r="M42" s="98">
        <v>5004.91</v>
      </c>
      <c r="N42" s="98">
        <f t="shared" si="24"/>
        <v>5133.24</v>
      </c>
      <c r="O42" s="98">
        <f t="shared" si="24"/>
        <v>5261.57</v>
      </c>
      <c r="P42" s="98">
        <f t="shared" si="24"/>
        <v>5389.9</v>
      </c>
      <c r="Q42" s="98">
        <f t="shared" si="24"/>
        <v>5518.23</v>
      </c>
      <c r="R42" s="98"/>
      <c r="S42" s="98"/>
      <c r="T42" s="98">
        <f t="shared" si="15"/>
        <v>7443.34</v>
      </c>
      <c r="U42" s="98">
        <f t="shared" si="16"/>
        <v>7315.01</v>
      </c>
      <c r="V42" s="98">
        <f t="shared" si="17"/>
        <v>2695.09</v>
      </c>
      <c r="W42" s="98">
        <f t="shared" si="18"/>
        <v>2566.7600000000002</v>
      </c>
      <c r="X42" s="98">
        <f t="shared" si="19"/>
        <v>2438.4300000000003</v>
      </c>
      <c r="Y42" s="98">
        <f t="shared" si="20"/>
        <v>2310.1000000000004</v>
      </c>
      <c r="Z42" s="98">
        <f t="shared" si="21"/>
        <v>2181.7700000000004</v>
      </c>
      <c r="AA42" s="98"/>
      <c r="AB42" s="112" t="s">
        <v>64</v>
      </c>
      <c r="AC42" s="98">
        <v>7700</v>
      </c>
      <c r="AD42" s="98"/>
      <c r="AE42" s="98"/>
      <c r="AF42" s="98"/>
      <c r="AG42" s="98"/>
      <c r="AH42" s="108"/>
      <c r="AI42" s="103" t="s">
        <v>33</v>
      </c>
      <c r="AJ42" s="94" t="s">
        <v>12</v>
      </c>
      <c r="AK42" s="93"/>
      <c r="AL42" s="93"/>
      <c r="AM42" s="94"/>
      <c r="AN42" s="94"/>
      <c r="AO42" s="94"/>
      <c r="AP42" s="94"/>
      <c r="AQ42" s="82">
        <v>7700</v>
      </c>
      <c r="AR42" s="95">
        <v>5646.6</v>
      </c>
      <c r="AS42" s="95">
        <f t="shared" si="22"/>
        <v>2053.3999999999996</v>
      </c>
      <c r="AT42" s="95"/>
      <c r="AU42" s="95"/>
      <c r="AV42" s="93"/>
      <c r="AW42" s="94"/>
      <c r="AX42" s="94"/>
      <c r="AY42" s="93"/>
      <c r="AZ42" s="93"/>
      <c r="BA42" s="92"/>
    </row>
    <row r="43" spans="1:53" s="13" customFormat="1" ht="22.5" hidden="1" customHeight="1" x14ac:dyDescent="0.2">
      <c r="A43" s="110"/>
      <c r="B43" s="109" t="s">
        <v>11</v>
      </c>
      <c r="C43" s="98"/>
      <c r="D43" s="113"/>
      <c r="E43" s="100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112"/>
      <c r="AC43" s="98"/>
      <c r="AD43" s="98"/>
      <c r="AE43" s="98"/>
      <c r="AF43" s="98"/>
      <c r="AG43" s="98"/>
      <c r="AH43" s="108">
        <v>2275</v>
      </c>
      <c r="AI43" s="96"/>
      <c r="AJ43" s="94"/>
      <c r="AK43" s="93"/>
      <c r="AL43" s="93"/>
      <c r="AM43" s="94"/>
      <c r="AN43" s="94"/>
      <c r="AO43" s="94"/>
      <c r="AP43" s="94"/>
      <c r="AQ43" s="82"/>
      <c r="AR43" s="95"/>
      <c r="AS43" s="95"/>
      <c r="AT43" s="95"/>
      <c r="AU43" s="95"/>
      <c r="AV43" s="93"/>
      <c r="AW43" s="94"/>
      <c r="AX43" s="94"/>
      <c r="AY43" s="93"/>
      <c r="AZ43" s="93"/>
      <c r="BA43" s="92"/>
    </row>
    <row r="44" spans="1:53" s="79" customFormat="1" ht="39" customHeight="1" x14ac:dyDescent="0.2">
      <c r="A44" s="91">
        <v>5</v>
      </c>
      <c r="B44" s="107" t="s">
        <v>63</v>
      </c>
      <c r="C44" s="106"/>
      <c r="D44" s="106"/>
      <c r="E44" s="106" t="s">
        <v>63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84">
        <v>12</v>
      </c>
      <c r="AG44" s="81">
        <v>291</v>
      </c>
      <c r="AH44" s="84">
        <v>729</v>
      </c>
      <c r="AI44" s="106"/>
      <c r="AJ44" s="84" t="s">
        <v>12</v>
      </c>
      <c r="AK44" s="81"/>
      <c r="AL44" s="81">
        <v>4</v>
      </c>
      <c r="AM44" s="84"/>
      <c r="AN44" s="84"/>
      <c r="AO44" s="84"/>
      <c r="AP44" s="84"/>
      <c r="AQ44" s="82">
        <f>SUM(AQ45:AQ47)</f>
        <v>687912.86</v>
      </c>
      <c r="AR44" s="82">
        <f>SUM(AR45:AR46)</f>
        <v>65239.88</v>
      </c>
      <c r="AS44" s="82">
        <f>+AQ44-AR44</f>
        <v>622672.98</v>
      </c>
      <c r="AT44" s="82" t="s">
        <v>62</v>
      </c>
      <c r="AU44" s="82">
        <f>SUM(AU46)</f>
        <v>1112050</v>
      </c>
      <c r="AV44" s="82" t="s">
        <v>29</v>
      </c>
      <c r="AW44" s="82"/>
      <c r="AX44" s="82"/>
      <c r="AY44" s="81" t="s">
        <v>3</v>
      </c>
      <c r="AZ44" s="81" t="s">
        <v>61</v>
      </c>
      <c r="BA44" s="80" t="s">
        <v>60</v>
      </c>
    </row>
    <row r="45" spans="1:53" s="13" customFormat="1" ht="17.25" hidden="1" customHeight="1" x14ac:dyDescent="0.2">
      <c r="A45" s="102" t="s">
        <v>26</v>
      </c>
      <c r="B45" s="101">
        <v>90048</v>
      </c>
      <c r="C45" s="99">
        <v>0</v>
      </c>
      <c r="D45" s="99" t="s">
        <v>25</v>
      </c>
      <c r="E45" s="100" t="s">
        <v>59</v>
      </c>
      <c r="F45" s="99">
        <v>0</v>
      </c>
      <c r="G45" s="99" t="s">
        <v>57</v>
      </c>
      <c r="H45" s="99">
        <v>0</v>
      </c>
      <c r="I45" s="99">
        <v>0</v>
      </c>
      <c r="J45" s="99">
        <v>51030</v>
      </c>
      <c r="K45" s="99">
        <v>0</v>
      </c>
      <c r="L45" s="99">
        <f t="shared" ref="L45:Q45" si="25">K45+$I45</f>
        <v>0</v>
      </c>
      <c r="M45" s="99">
        <f t="shared" si="25"/>
        <v>0</v>
      </c>
      <c r="N45" s="99">
        <f t="shared" si="25"/>
        <v>0</v>
      </c>
      <c r="O45" s="99">
        <f t="shared" si="25"/>
        <v>0</v>
      </c>
      <c r="P45" s="99">
        <f t="shared" si="25"/>
        <v>0</v>
      </c>
      <c r="Q45" s="99">
        <f t="shared" si="25"/>
        <v>0</v>
      </c>
      <c r="R45" s="99"/>
      <c r="S45" s="99"/>
      <c r="T45" s="99">
        <f>J45-K45</f>
        <v>51030</v>
      </c>
      <c r="U45" s="99">
        <f>J45-L45</f>
        <v>51030</v>
      </c>
      <c r="V45" s="99">
        <f>J45-M45</f>
        <v>51030</v>
      </c>
      <c r="W45" s="99">
        <f>J45-N45</f>
        <v>51030</v>
      </c>
      <c r="X45" s="99">
        <f>J45-O45</f>
        <v>51030</v>
      </c>
      <c r="Y45" s="99">
        <f>J45-P45</f>
        <v>51030</v>
      </c>
      <c r="Z45" s="99">
        <f>J45-Q45</f>
        <v>51030</v>
      </c>
      <c r="AA45" s="99"/>
      <c r="AB45" s="99"/>
      <c r="AC45" s="99"/>
      <c r="AD45" s="99"/>
      <c r="AE45" s="99"/>
      <c r="AF45" s="99"/>
      <c r="AG45" s="98"/>
      <c r="AH45" s="97"/>
      <c r="AI45" s="103" t="s">
        <v>33</v>
      </c>
      <c r="AJ45" s="94" t="s">
        <v>12</v>
      </c>
      <c r="AK45" s="93"/>
      <c r="AL45" s="93"/>
      <c r="AM45" s="94"/>
      <c r="AN45" s="94"/>
      <c r="AO45" s="94"/>
      <c r="AP45" s="94"/>
      <c r="AQ45" s="82">
        <v>51030</v>
      </c>
      <c r="AR45" s="95">
        <v>0</v>
      </c>
      <c r="AS45" s="95">
        <f>+AQ45-AR45</f>
        <v>51030</v>
      </c>
      <c r="AT45" s="95"/>
      <c r="AU45" s="95"/>
      <c r="AV45" s="105" t="s">
        <v>23</v>
      </c>
      <c r="AW45" s="94"/>
      <c r="AX45" s="94"/>
      <c r="AY45" s="93"/>
      <c r="AZ45" s="93"/>
      <c r="BA45" s="92"/>
    </row>
    <row r="46" spans="1:53" s="13" customFormat="1" ht="17.25" hidden="1" customHeight="1" x14ac:dyDescent="0.2">
      <c r="A46" s="102" t="s">
        <v>22</v>
      </c>
      <c r="B46" s="101">
        <v>1911</v>
      </c>
      <c r="C46" s="99">
        <v>1</v>
      </c>
      <c r="D46" s="99" t="s">
        <v>21</v>
      </c>
      <c r="E46" s="100" t="s">
        <v>58</v>
      </c>
      <c r="F46" s="99">
        <v>1927</v>
      </c>
      <c r="G46" s="99" t="s">
        <v>57</v>
      </c>
      <c r="H46" s="99">
        <v>1.5</v>
      </c>
      <c r="I46" s="99">
        <v>83.16</v>
      </c>
      <c r="J46" s="99">
        <v>66524.81</v>
      </c>
      <c r="K46" s="99">
        <v>61747.26</v>
      </c>
      <c r="L46" s="99">
        <f>K46+$I46</f>
        <v>61830.420000000006</v>
      </c>
      <c r="M46" s="99">
        <v>64824.13</v>
      </c>
      <c r="N46" s="99">
        <f>M46+$I46</f>
        <v>64907.29</v>
      </c>
      <c r="O46" s="99">
        <f>N46+$I46</f>
        <v>64990.450000000004</v>
      </c>
      <c r="P46" s="99">
        <f>O46+$I46</f>
        <v>65073.610000000008</v>
      </c>
      <c r="Q46" s="99">
        <f>P46+$I46</f>
        <v>65156.770000000011</v>
      </c>
      <c r="R46" s="99"/>
      <c r="S46" s="99"/>
      <c r="T46" s="99">
        <f>J46-K46</f>
        <v>4777.5499999999956</v>
      </c>
      <c r="U46" s="99">
        <f>J46-L46</f>
        <v>4694.3899999999921</v>
      </c>
      <c r="V46" s="99">
        <f>J46-M46</f>
        <v>1700.6800000000003</v>
      </c>
      <c r="W46" s="99">
        <f>J46-N46</f>
        <v>1617.5199999999968</v>
      </c>
      <c r="X46" s="99">
        <f>J46-O46</f>
        <v>1534.3599999999933</v>
      </c>
      <c r="Y46" s="99">
        <f>J46-P46</f>
        <v>1451.1999999999898</v>
      </c>
      <c r="Z46" s="99">
        <f>J46-Q46</f>
        <v>1368.0399999999863</v>
      </c>
      <c r="AA46" s="99"/>
      <c r="AB46" s="99"/>
      <c r="AC46" s="99"/>
      <c r="AD46" s="99">
        <v>26193.64</v>
      </c>
      <c r="AE46" s="99"/>
      <c r="AF46" s="99"/>
      <c r="AG46" s="98"/>
      <c r="AH46" s="97"/>
      <c r="AI46" s="103" t="s">
        <v>33</v>
      </c>
      <c r="AJ46" s="94" t="s">
        <v>12</v>
      </c>
      <c r="AK46" s="93"/>
      <c r="AL46" s="93"/>
      <c r="AM46" s="94">
        <v>4</v>
      </c>
      <c r="AN46" s="94">
        <v>222.41</v>
      </c>
      <c r="AO46" s="94">
        <v>0</v>
      </c>
      <c r="AP46" s="94">
        <v>0</v>
      </c>
      <c r="AQ46" s="82">
        <v>636882.86</v>
      </c>
      <c r="AR46" s="95">
        <v>65239.88</v>
      </c>
      <c r="AS46" s="95">
        <f>+AQ46-AR46</f>
        <v>571642.98</v>
      </c>
      <c r="AT46" s="95"/>
      <c r="AU46" s="95">
        <f>AN46*5000+AP46*5000</f>
        <v>1112050</v>
      </c>
      <c r="AV46" s="103" t="s">
        <v>56</v>
      </c>
      <c r="AW46" s="94">
        <f>AN46*6500</f>
        <v>1445665</v>
      </c>
      <c r="AX46" s="94"/>
      <c r="AY46" s="93"/>
      <c r="AZ46" s="93"/>
      <c r="BA46" s="92"/>
    </row>
    <row r="47" spans="1:53" s="13" customFormat="1" ht="22.5" hidden="1" customHeight="1" x14ac:dyDescent="0.2">
      <c r="A47" s="102"/>
      <c r="B47" s="101" t="s">
        <v>11</v>
      </c>
      <c r="C47" s="99"/>
      <c r="D47" s="99"/>
      <c r="E47" s="100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8"/>
      <c r="AH47" s="97">
        <v>729</v>
      </c>
      <c r="AI47" s="103"/>
      <c r="AJ47" s="94"/>
      <c r="AK47" s="93"/>
      <c r="AL47" s="93"/>
      <c r="AM47" s="94"/>
      <c r="AN47" s="94"/>
      <c r="AO47" s="94"/>
      <c r="AP47" s="94"/>
      <c r="AQ47" s="82"/>
      <c r="AR47" s="95"/>
      <c r="AS47" s="95"/>
      <c r="AT47" s="95"/>
      <c r="AU47" s="95"/>
      <c r="AV47" s="93"/>
      <c r="AW47" s="94"/>
      <c r="AX47" s="94"/>
      <c r="AY47" s="93"/>
      <c r="AZ47" s="93"/>
      <c r="BA47" s="92"/>
    </row>
    <row r="48" spans="1:53" s="79" customFormat="1" ht="39" customHeight="1" x14ac:dyDescent="0.2">
      <c r="A48" s="91">
        <v>6</v>
      </c>
      <c r="B48" s="107" t="s">
        <v>55</v>
      </c>
      <c r="C48" s="106"/>
      <c r="D48" s="106"/>
      <c r="E48" s="106" t="s">
        <v>55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84">
        <v>10</v>
      </c>
      <c r="AG48" s="81" t="s">
        <v>54</v>
      </c>
      <c r="AH48" s="84">
        <v>2544</v>
      </c>
      <c r="AI48" s="106"/>
      <c r="AJ48" s="84" t="s">
        <v>12</v>
      </c>
      <c r="AK48" s="81"/>
      <c r="AL48" s="81">
        <v>36</v>
      </c>
      <c r="AM48" s="84"/>
      <c r="AN48" s="84"/>
      <c r="AO48" s="84"/>
      <c r="AP48" s="84"/>
      <c r="AQ48" s="82">
        <f>SUM(AQ50:AQ59)</f>
        <v>5036347.33</v>
      </c>
      <c r="AR48" s="82">
        <f>SUM(AR50:AR59)</f>
        <v>549434.30000000005</v>
      </c>
      <c r="AS48" s="82">
        <f>SUM(AS50:AS59)</f>
        <v>4486913.03</v>
      </c>
      <c r="AT48" s="82" t="s">
        <v>53</v>
      </c>
      <c r="AU48" s="82">
        <f>SUM(AU52)</f>
        <v>5281570</v>
      </c>
      <c r="AV48" s="82" t="s">
        <v>48</v>
      </c>
      <c r="AW48" s="82"/>
      <c r="AX48" s="82"/>
      <c r="AY48" s="81" t="s">
        <v>3</v>
      </c>
      <c r="AZ48" s="81" t="s">
        <v>52</v>
      </c>
      <c r="BA48" s="80" t="s">
        <v>51</v>
      </c>
    </row>
    <row r="49" spans="1:53" s="79" customFormat="1" ht="36" customHeight="1" x14ac:dyDescent="0.2">
      <c r="A49" s="91">
        <v>7</v>
      </c>
      <c r="B49" s="107"/>
      <c r="C49" s="106"/>
      <c r="D49" s="106"/>
      <c r="E49" s="111" t="s">
        <v>47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84">
        <v>10</v>
      </c>
      <c r="AG49" s="81" t="s">
        <v>50</v>
      </c>
      <c r="AH49" s="84">
        <v>2134</v>
      </c>
      <c r="AI49" s="106"/>
      <c r="AJ49" s="84" t="s">
        <v>12</v>
      </c>
      <c r="AK49" s="81"/>
      <c r="AL49" s="81"/>
      <c r="AM49" s="84"/>
      <c r="AN49" s="84"/>
      <c r="AO49" s="84"/>
      <c r="AP49" s="84"/>
      <c r="AQ49" s="82"/>
      <c r="AR49" s="82"/>
      <c r="AS49" s="82"/>
      <c r="AT49" s="82" t="s">
        <v>49</v>
      </c>
      <c r="AU49" s="82">
        <f>SUM(AU53)</f>
        <v>5282970</v>
      </c>
      <c r="AV49" s="82" t="s">
        <v>48</v>
      </c>
      <c r="AW49" s="82"/>
      <c r="AX49" s="82"/>
      <c r="AY49" s="81" t="s">
        <v>47</v>
      </c>
      <c r="AZ49" s="81" t="s">
        <v>47</v>
      </c>
      <c r="BA49" s="81" t="s">
        <v>47</v>
      </c>
    </row>
    <row r="50" spans="1:53" s="13" customFormat="1" ht="17.25" hidden="1" customHeight="1" x14ac:dyDescent="0.2">
      <c r="A50" s="125" t="s">
        <v>26</v>
      </c>
      <c r="B50" s="101">
        <v>90034</v>
      </c>
      <c r="C50" s="99">
        <v>0</v>
      </c>
      <c r="D50" s="99" t="s">
        <v>25</v>
      </c>
      <c r="E50" s="104" t="s">
        <v>46</v>
      </c>
      <c r="F50" s="99">
        <v>2013</v>
      </c>
      <c r="G50" s="99" t="s">
        <v>14</v>
      </c>
      <c r="H50" s="99">
        <v>0</v>
      </c>
      <c r="I50" s="99">
        <v>0</v>
      </c>
      <c r="J50" s="99">
        <v>381600</v>
      </c>
      <c r="K50" s="99">
        <v>0</v>
      </c>
      <c r="L50" s="99">
        <f t="shared" ref="L50:Q51" si="26">K50+$I50</f>
        <v>0</v>
      </c>
      <c r="M50" s="99">
        <f t="shared" si="26"/>
        <v>0</v>
      </c>
      <c r="N50" s="99">
        <f t="shared" si="26"/>
        <v>0</v>
      </c>
      <c r="O50" s="99">
        <f t="shared" si="26"/>
        <v>0</v>
      </c>
      <c r="P50" s="99">
        <f t="shared" si="26"/>
        <v>0</v>
      </c>
      <c r="Q50" s="99">
        <f t="shared" si="26"/>
        <v>0</v>
      </c>
      <c r="R50" s="99"/>
      <c r="S50" s="99"/>
      <c r="T50" s="99">
        <f t="shared" ref="T50:T59" si="27">J50-K50</f>
        <v>381600</v>
      </c>
      <c r="U50" s="99">
        <f t="shared" ref="U50:U59" si="28">J50-L50</f>
        <v>381600</v>
      </c>
      <c r="V50" s="99">
        <f t="shared" ref="V50:V59" si="29">J50-M50</f>
        <v>381600</v>
      </c>
      <c r="W50" s="99">
        <f t="shared" ref="W50:W59" si="30">J50-N50</f>
        <v>381600</v>
      </c>
      <c r="X50" s="99">
        <f t="shared" ref="X50:X59" si="31">J50-O50</f>
        <v>381600</v>
      </c>
      <c r="Y50" s="99">
        <f t="shared" ref="Y50:Y59" si="32">J50-P50</f>
        <v>381600</v>
      </c>
      <c r="Z50" s="99">
        <f t="shared" ref="Z50:Z59" si="33">J50-Q50</f>
        <v>381600</v>
      </c>
      <c r="AA50" s="99"/>
      <c r="AB50" s="99"/>
      <c r="AC50" s="99"/>
      <c r="AD50" s="99"/>
      <c r="AE50" s="99"/>
      <c r="AF50" s="99"/>
      <c r="AG50" s="98"/>
      <c r="AH50" s="97">
        <v>2544</v>
      </c>
      <c r="AI50" s="103" t="s">
        <v>33</v>
      </c>
      <c r="AJ50" s="94" t="s">
        <v>12</v>
      </c>
      <c r="AK50" s="93"/>
      <c r="AL50" s="93"/>
      <c r="AM50" s="94"/>
      <c r="AN50" s="94"/>
      <c r="AO50" s="94"/>
      <c r="AP50" s="94"/>
      <c r="AQ50" s="82">
        <v>381600</v>
      </c>
      <c r="AR50" s="95"/>
      <c r="AS50" s="95">
        <f t="shared" ref="AS50:AS59" si="34">+AQ50-AR50</f>
        <v>381600</v>
      </c>
      <c r="AT50" s="95"/>
      <c r="AU50" s="95"/>
      <c r="AV50" s="93"/>
      <c r="AW50" s="94"/>
      <c r="AX50" s="94"/>
      <c r="AY50" s="93"/>
      <c r="AZ50" s="93"/>
      <c r="BA50" s="92"/>
    </row>
    <row r="51" spans="1:53" s="13" customFormat="1" ht="17.25" hidden="1" customHeight="1" x14ac:dyDescent="0.2">
      <c r="A51" s="125"/>
      <c r="B51" s="101">
        <v>90035</v>
      </c>
      <c r="C51" s="99">
        <v>0</v>
      </c>
      <c r="D51" s="99" t="s">
        <v>25</v>
      </c>
      <c r="E51" s="104" t="s">
        <v>45</v>
      </c>
      <c r="F51" s="99">
        <v>2013</v>
      </c>
      <c r="G51" s="99" t="s">
        <v>14</v>
      </c>
      <c r="H51" s="99">
        <v>0</v>
      </c>
      <c r="I51" s="99">
        <v>0</v>
      </c>
      <c r="J51" s="99">
        <v>320100</v>
      </c>
      <c r="K51" s="99">
        <v>0</v>
      </c>
      <c r="L51" s="99">
        <f t="shared" si="26"/>
        <v>0</v>
      </c>
      <c r="M51" s="99">
        <f t="shared" si="26"/>
        <v>0</v>
      </c>
      <c r="N51" s="99">
        <f t="shared" si="26"/>
        <v>0</v>
      </c>
      <c r="O51" s="99">
        <f t="shared" si="26"/>
        <v>0</v>
      </c>
      <c r="P51" s="99">
        <f t="shared" si="26"/>
        <v>0</v>
      </c>
      <c r="Q51" s="99">
        <f t="shared" si="26"/>
        <v>0</v>
      </c>
      <c r="R51" s="99"/>
      <c r="S51" s="99"/>
      <c r="T51" s="99">
        <f t="shared" si="27"/>
        <v>320100</v>
      </c>
      <c r="U51" s="99">
        <f t="shared" si="28"/>
        <v>320100</v>
      </c>
      <c r="V51" s="99">
        <f t="shared" si="29"/>
        <v>320100</v>
      </c>
      <c r="W51" s="99">
        <f t="shared" si="30"/>
        <v>320100</v>
      </c>
      <c r="X51" s="99">
        <f t="shared" si="31"/>
        <v>320100</v>
      </c>
      <c r="Y51" s="99">
        <f t="shared" si="32"/>
        <v>320100</v>
      </c>
      <c r="Z51" s="99">
        <f t="shared" si="33"/>
        <v>320100</v>
      </c>
      <c r="AA51" s="99"/>
      <c r="AB51" s="99"/>
      <c r="AC51" s="99"/>
      <c r="AD51" s="99"/>
      <c r="AE51" s="99"/>
      <c r="AF51" s="99"/>
      <c r="AG51" s="98"/>
      <c r="AH51" s="97">
        <v>2134</v>
      </c>
      <c r="AI51" s="103" t="s">
        <v>33</v>
      </c>
      <c r="AJ51" s="94" t="s">
        <v>12</v>
      </c>
      <c r="AK51" s="93"/>
      <c r="AL51" s="93"/>
      <c r="AM51" s="94"/>
      <c r="AN51" s="94"/>
      <c r="AO51" s="94"/>
      <c r="AP51" s="94"/>
      <c r="AQ51" s="82">
        <v>320100</v>
      </c>
      <c r="AR51" s="95"/>
      <c r="AS51" s="95">
        <f t="shared" si="34"/>
        <v>320100</v>
      </c>
      <c r="AT51" s="95"/>
      <c r="AU51" s="95"/>
      <c r="AV51" s="93"/>
      <c r="AW51" s="94"/>
      <c r="AX51" s="94"/>
      <c r="AY51" s="93"/>
      <c r="AZ51" s="93"/>
      <c r="BA51" s="92"/>
    </row>
    <row r="52" spans="1:53" s="13" customFormat="1" ht="17.25" hidden="1" customHeight="1" x14ac:dyDescent="0.2">
      <c r="A52" s="125" t="s">
        <v>22</v>
      </c>
      <c r="B52" s="101">
        <v>4748</v>
      </c>
      <c r="C52" s="99">
        <v>1</v>
      </c>
      <c r="D52" s="99" t="s">
        <v>21</v>
      </c>
      <c r="E52" s="104" t="s">
        <v>44</v>
      </c>
      <c r="F52" s="99">
        <v>2012</v>
      </c>
      <c r="G52" s="99" t="s">
        <v>14</v>
      </c>
      <c r="H52" s="99">
        <v>1.5</v>
      </c>
      <c r="I52" s="99">
        <v>2431.52</v>
      </c>
      <c r="J52" s="99">
        <v>1945214.07</v>
      </c>
      <c r="K52" s="99">
        <v>106949.34</v>
      </c>
      <c r="L52" s="99">
        <f t="shared" ref="L52:L59" si="35">K52+$I52</f>
        <v>109380.86</v>
      </c>
      <c r="M52" s="99">
        <v>196915.55</v>
      </c>
      <c r="N52" s="99">
        <f t="shared" ref="N52:Q59" si="36">M52+$I52</f>
        <v>199347.06999999998</v>
      </c>
      <c r="O52" s="99">
        <f t="shared" si="36"/>
        <v>201778.58999999997</v>
      </c>
      <c r="P52" s="99">
        <f t="shared" si="36"/>
        <v>204210.10999999996</v>
      </c>
      <c r="Q52" s="99">
        <f t="shared" si="36"/>
        <v>206641.62999999995</v>
      </c>
      <c r="R52" s="99"/>
      <c r="S52" s="99"/>
      <c r="T52" s="99">
        <f t="shared" si="27"/>
        <v>1838264.73</v>
      </c>
      <c r="U52" s="99">
        <f t="shared" si="28"/>
        <v>1835833.21</v>
      </c>
      <c r="V52" s="99">
        <f t="shared" si="29"/>
        <v>1748298.52</v>
      </c>
      <c r="W52" s="99">
        <f t="shared" si="30"/>
        <v>1745867</v>
      </c>
      <c r="X52" s="99">
        <f t="shared" si="31"/>
        <v>1743435.48</v>
      </c>
      <c r="Y52" s="99">
        <f t="shared" si="32"/>
        <v>1741003.9600000002</v>
      </c>
      <c r="Z52" s="99">
        <f t="shared" si="33"/>
        <v>1738572.4400000002</v>
      </c>
      <c r="AA52" s="99"/>
      <c r="AB52" s="99"/>
      <c r="AC52" s="99"/>
      <c r="AD52" s="99"/>
      <c r="AE52" s="99"/>
      <c r="AF52" s="99"/>
      <c r="AG52" s="98"/>
      <c r="AH52" s="97"/>
      <c r="AI52" s="103" t="s">
        <v>33</v>
      </c>
      <c r="AJ52" s="94" t="s">
        <v>12</v>
      </c>
      <c r="AK52" s="93"/>
      <c r="AL52" s="93"/>
      <c r="AM52" s="94">
        <v>18</v>
      </c>
      <c r="AN52" s="94">
        <v>754.51</v>
      </c>
      <c r="AO52" s="94">
        <v>0</v>
      </c>
      <c r="AP52" s="94">
        <v>0</v>
      </c>
      <c r="AQ52" s="82">
        <v>1945214.07</v>
      </c>
      <c r="AR52" s="95">
        <v>209073.12</v>
      </c>
      <c r="AS52" s="95">
        <f t="shared" si="34"/>
        <v>1736140.9500000002</v>
      </c>
      <c r="AT52" s="95"/>
      <c r="AU52" s="95">
        <f>AN52*7000+AP52*7000</f>
        <v>5281570</v>
      </c>
      <c r="AV52" s="93"/>
      <c r="AW52" s="94">
        <f>AN52*8500</f>
        <v>6413335</v>
      </c>
      <c r="AX52" s="94"/>
      <c r="AY52" s="93"/>
      <c r="AZ52" s="93"/>
      <c r="BA52" s="92"/>
    </row>
    <row r="53" spans="1:53" s="13" customFormat="1" ht="17.25" hidden="1" customHeight="1" x14ac:dyDescent="0.2">
      <c r="A53" s="125"/>
      <c r="B53" s="101">
        <v>4749</v>
      </c>
      <c r="C53" s="99">
        <v>1</v>
      </c>
      <c r="D53" s="99" t="s">
        <v>21</v>
      </c>
      <c r="E53" s="104" t="s">
        <v>43</v>
      </c>
      <c r="F53" s="99">
        <v>2012</v>
      </c>
      <c r="G53" s="99" t="s">
        <v>14</v>
      </c>
      <c r="H53" s="99">
        <v>1.5</v>
      </c>
      <c r="I53" s="99">
        <v>2445.4699999999998</v>
      </c>
      <c r="J53" s="99">
        <v>1956376.94</v>
      </c>
      <c r="K53" s="99">
        <v>107563.16</v>
      </c>
      <c r="L53" s="99">
        <f t="shared" si="35"/>
        <v>110008.63</v>
      </c>
      <c r="M53" s="99">
        <v>198045.56</v>
      </c>
      <c r="N53" s="99">
        <f t="shared" si="36"/>
        <v>200491.03</v>
      </c>
      <c r="O53" s="99">
        <f t="shared" si="36"/>
        <v>202936.5</v>
      </c>
      <c r="P53" s="99">
        <f t="shared" si="36"/>
        <v>205381.97</v>
      </c>
      <c r="Q53" s="99">
        <f t="shared" si="36"/>
        <v>207827.44</v>
      </c>
      <c r="R53" s="99"/>
      <c r="S53" s="99"/>
      <c r="T53" s="99">
        <f t="shared" si="27"/>
        <v>1848813.78</v>
      </c>
      <c r="U53" s="99">
        <f t="shared" si="28"/>
        <v>1846368.31</v>
      </c>
      <c r="V53" s="99">
        <f t="shared" si="29"/>
        <v>1758331.38</v>
      </c>
      <c r="W53" s="99">
        <f t="shared" si="30"/>
        <v>1755885.91</v>
      </c>
      <c r="X53" s="99">
        <f t="shared" si="31"/>
        <v>1753440.44</v>
      </c>
      <c r="Y53" s="99">
        <f t="shared" si="32"/>
        <v>1750994.97</v>
      </c>
      <c r="Z53" s="99">
        <f t="shared" si="33"/>
        <v>1748549.5</v>
      </c>
      <c r="AA53" s="99"/>
      <c r="AB53" s="99"/>
      <c r="AC53" s="99"/>
      <c r="AD53" s="99"/>
      <c r="AE53" s="99"/>
      <c r="AF53" s="99"/>
      <c r="AG53" s="98"/>
      <c r="AH53" s="97"/>
      <c r="AI53" s="103" t="s">
        <v>33</v>
      </c>
      <c r="AJ53" s="94" t="s">
        <v>12</v>
      </c>
      <c r="AK53" s="93"/>
      <c r="AL53" s="93"/>
      <c r="AM53" s="94">
        <v>18</v>
      </c>
      <c r="AN53" s="94">
        <v>754.71</v>
      </c>
      <c r="AO53" s="94">
        <v>0</v>
      </c>
      <c r="AP53" s="94">
        <v>0</v>
      </c>
      <c r="AQ53" s="82">
        <v>1956376.94</v>
      </c>
      <c r="AR53" s="95">
        <v>210272.92</v>
      </c>
      <c r="AS53" s="95">
        <f t="shared" si="34"/>
        <v>1746104.02</v>
      </c>
      <c r="AT53" s="95"/>
      <c r="AU53" s="95">
        <f>AN53*7000+AP53*7000</f>
        <v>5282970</v>
      </c>
      <c r="AV53" s="93"/>
      <c r="AW53" s="94">
        <f>AN53*8500</f>
        <v>6415035</v>
      </c>
      <c r="AX53" s="94"/>
      <c r="AY53" s="93"/>
      <c r="AZ53" s="93"/>
      <c r="BA53" s="92"/>
    </row>
    <row r="54" spans="1:53" s="13" customFormat="1" ht="17.25" hidden="1" customHeight="1" x14ac:dyDescent="0.2">
      <c r="A54" s="125"/>
      <c r="B54" s="109">
        <v>4757</v>
      </c>
      <c r="C54" s="98">
        <v>1</v>
      </c>
      <c r="D54" s="98" t="s">
        <v>19</v>
      </c>
      <c r="E54" s="104" t="s">
        <v>42</v>
      </c>
      <c r="F54" s="98">
        <v>2012</v>
      </c>
      <c r="G54" s="98" t="s">
        <v>14</v>
      </c>
      <c r="H54" s="98">
        <v>2.5</v>
      </c>
      <c r="I54" s="98">
        <v>71.150000000000006</v>
      </c>
      <c r="J54" s="98">
        <v>34150.839999999997</v>
      </c>
      <c r="K54" s="98">
        <v>2988.3</v>
      </c>
      <c r="L54" s="98">
        <f t="shared" si="35"/>
        <v>3059.4500000000003</v>
      </c>
      <c r="M54" s="98">
        <v>5620.82</v>
      </c>
      <c r="N54" s="98">
        <f t="shared" si="36"/>
        <v>5691.9699999999993</v>
      </c>
      <c r="O54" s="98">
        <f t="shared" si="36"/>
        <v>5763.119999999999</v>
      </c>
      <c r="P54" s="98">
        <f t="shared" si="36"/>
        <v>5834.2699999999986</v>
      </c>
      <c r="Q54" s="98">
        <f t="shared" si="36"/>
        <v>5905.4199999999983</v>
      </c>
      <c r="R54" s="98"/>
      <c r="S54" s="98"/>
      <c r="T54" s="98">
        <f t="shared" si="27"/>
        <v>31162.539999999997</v>
      </c>
      <c r="U54" s="98">
        <f t="shared" si="28"/>
        <v>31091.389999999996</v>
      </c>
      <c r="V54" s="98">
        <f t="shared" si="29"/>
        <v>28530.019999999997</v>
      </c>
      <c r="W54" s="98">
        <f t="shared" si="30"/>
        <v>28458.869999999995</v>
      </c>
      <c r="X54" s="98">
        <f t="shared" si="31"/>
        <v>28387.719999999998</v>
      </c>
      <c r="Y54" s="98">
        <f t="shared" si="32"/>
        <v>28316.57</v>
      </c>
      <c r="Z54" s="98">
        <f t="shared" si="33"/>
        <v>28245.42</v>
      </c>
      <c r="AA54" s="98"/>
      <c r="AB54" s="98"/>
      <c r="AC54" s="98"/>
      <c r="AD54" s="98"/>
      <c r="AE54" s="98"/>
      <c r="AF54" s="98"/>
      <c r="AG54" s="98"/>
      <c r="AH54" s="108"/>
      <c r="AI54" s="103" t="s">
        <v>33</v>
      </c>
      <c r="AJ54" s="94" t="s">
        <v>12</v>
      </c>
      <c r="AK54" s="93"/>
      <c r="AL54" s="93"/>
      <c r="AM54" s="94"/>
      <c r="AN54" s="94"/>
      <c r="AO54" s="94"/>
      <c r="AP54" s="94"/>
      <c r="AQ54" s="82">
        <v>34150.839999999997</v>
      </c>
      <c r="AR54" s="95">
        <v>5976.54</v>
      </c>
      <c r="AS54" s="95">
        <f t="shared" si="34"/>
        <v>28174.299999999996</v>
      </c>
      <c r="AT54" s="95"/>
      <c r="AU54" s="95"/>
      <c r="AV54" s="93"/>
      <c r="AW54" s="94"/>
      <c r="AX54" s="94"/>
      <c r="AY54" s="93"/>
      <c r="AZ54" s="93"/>
      <c r="BA54" s="92"/>
    </row>
    <row r="55" spans="1:53" s="13" customFormat="1" ht="17.25" hidden="1" customHeight="1" x14ac:dyDescent="0.2">
      <c r="A55" s="128" t="s">
        <v>17</v>
      </c>
      <c r="B55" s="109">
        <v>4750</v>
      </c>
      <c r="C55" s="98">
        <v>2</v>
      </c>
      <c r="D55" s="98" t="s">
        <v>41</v>
      </c>
      <c r="E55" s="104" t="s">
        <v>40</v>
      </c>
      <c r="F55" s="98">
        <v>2012</v>
      </c>
      <c r="G55" s="98" t="s">
        <v>14</v>
      </c>
      <c r="H55" s="98">
        <v>4.5</v>
      </c>
      <c r="I55" s="98">
        <v>165.7</v>
      </c>
      <c r="J55" s="98">
        <v>44186.07</v>
      </c>
      <c r="K55" s="98">
        <v>7290.8</v>
      </c>
      <c r="L55" s="98">
        <f t="shared" si="35"/>
        <v>7456.5</v>
      </c>
      <c r="M55" s="98">
        <v>13421.67</v>
      </c>
      <c r="N55" s="98">
        <f t="shared" si="36"/>
        <v>13587.37</v>
      </c>
      <c r="O55" s="98">
        <f t="shared" si="36"/>
        <v>13753.070000000002</v>
      </c>
      <c r="P55" s="98">
        <f t="shared" si="36"/>
        <v>13918.770000000002</v>
      </c>
      <c r="Q55" s="98">
        <f t="shared" si="36"/>
        <v>14084.470000000003</v>
      </c>
      <c r="R55" s="98"/>
      <c r="S55" s="98"/>
      <c r="T55" s="98">
        <f t="shared" si="27"/>
        <v>36895.269999999997</v>
      </c>
      <c r="U55" s="98">
        <f t="shared" si="28"/>
        <v>36729.57</v>
      </c>
      <c r="V55" s="98">
        <f t="shared" si="29"/>
        <v>30764.400000000001</v>
      </c>
      <c r="W55" s="98">
        <f t="shared" si="30"/>
        <v>30598.699999999997</v>
      </c>
      <c r="X55" s="98">
        <f t="shared" si="31"/>
        <v>30433</v>
      </c>
      <c r="Y55" s="98">
        <f t="shared" si="32"/>
        <v>30267.299999999996</v>
      </c>
      <c r="Z55" s="98">
        <f t="shared" si="33"/>
        <v>30101.599999999999</v>
      </c>
      <c r="AA55" s="98"/>
      <c r="AB55" s="98"/>
      <c r="AC55" s="98"/>
      <c r="AD55" s="98"/>
      <c r="AE55" s="98"/>
      <c r="AF55" s="98"/>
      <c r="AG55" s="98"/>
      <c r="AH55" s="108"/>
      <c r="AI55" s="103" t="s">
        <v>33</v>
      </c>
      <c r="AJ55" s="94" t="s">
        <v>12</v>
      </c>
      <c r="AK55" s="93"/>
      <c r="AL55" s="93"/>
      <c r="AM55" s="94"/>
      <c r="AN55" s="94"/>
      <c r="AO55" s="94"/>
      <c r="AP55" s="94"/>
      <c r="AQ55" s="82">
        <v>44186.07</v>
      </c>
      <c r="AR55" s="95">
        <v>14250.14</v>
      </c>
      <c r="AS55" s="95">
        <f t="shared" si="34"/>
        <v>29935.93</v>
      </c>
      <c r="AT55" s="95"/>
      <c r="AU55" s="95"/>
      <c r="AV55" s="93"/>
      <c r="AW55" s="94"/>
      <c r="AX55" s="94"/>
      <c r="AY55" s="93"/>
      <c r="AZ55" s="93"/>
      <c r="BA55" s="92"/>
    </row>
    <row r="56" spans="1:53" s="13" customFormat="1" ht="17.25" hidden="1" customHeight="1" x14ac:dyDescent="0.2">
      <c r="A56" s="128"/>
      <c r="B56" s="109">
        <v>4751</v>
      </c>
      <c r="C56" s="98">
        <v>2</v>
      </c>
      <c r="D56" s="98" t="s">
        <v>39</v>
      </c>
      <c r="E56" s="104" t="s">
        <v>38</v>
      </c>
      <c r="F56" s="98">
        <v>2012</v>
      </c>
      <c r="G56" s="98" t="s">
        <v>14</v>
      </c>
      <c r="H56" s="98">
        <v>4.5</v>
      </c>
      <c r="I56" s="98">
        <v>214.44</v>
      </c>
      <c r="J56" s="98">
        <v>57184.82</v>
      </c>
      <c r="K56" s="98">
        <v>9435.36</v>
      </c>
      <c r="L56" s="98">
        <f t="shared" si="35"/>
        <v>9649.8000000000011</v>
      </c>
      <c r="M56" s="98">
        <v>17369.68</v>
      </c>
      <c r="N56" s="98">
        <f t="shared" si="36"/>
        <v>17584.12</v>
      </c>
      <c r="O56" s="98">
        <f t="shared" si="36"/>
        <v>17798.559999999998</v>
      </c>
      <c r="P56" s="98">
        <f t="shared" si="36"/>
        <v>18012.999999999996</v>
      </c>
      <c r="Q56" s="98">
        <f t="shared" si="36"/>
        <v>18227.439999999995</v>
      </c>
      <c r="R56" s="98"/>
      <c r="S56" s="98"/>
      <c r="T56" s="98">
        <f t="shared" si="27"/>
        <v>47749.46</v>
      </c>
      <c r="U56" s="98">
        <f t="shared" si="28"/>
        <v>47535.02</v>
      </c>
      <c r="V56" s="98">
        <f t="shared" si="29"/>
        <v>39815.14</v>
      </c>
      <c r="W56" s="98">
        <f t="shared" si="30"/>
        <v>39600.699999999997</v>
      </c>
      <c r="X56" s="98">
        <f t="shared" si="31"/>
        <v>39386.26</v>
      </c>
      <c r="Y56" s="98">
        <f t="shared" si="32"/>
        <v>39171.820000000007</v>
      </c>
      <c r="Z56" s="98">
        <f t="shared" si="33"/>
        <v>38957.380000000005</v>
      </c>
      <c r="AA56" s="98"/>
      <c r="AB56" s="98"/>
      <c r="AC56" s="98"/>
      <c r="AD56" s="98"/>
      <c r="AE56" s="98"/>
      <c r="AF56" s="98"/>
      <c r="AG56" s="98"/>
      <c r="AH56" s="108"/>
      <c r="AI56" s="103" t="s">
        <v>33</v>
      </c>
      <c r="AJ56" s="94" t="s">
        <v>12</v>
      </c>
      <c r="AK56" s="93"/>
      <c r="AL56" s="93"/>
      <c r="AM56" s="94"/>
      <c r="AN56" s="94"/>
      <c r="AO56" s="94"/>
      <c r="AP56" s="94"/>
      <c r="AQ56" s="82">
        <v>57184.82</v>
      </c>
      <c r="AR56" s="95">
        <v>18441.919999999998</v>
      </c>
      <c r="AS56" s="95">
        <f t="shared" si="34"/>
        <v>38742.9</v>
      </c>
      <c r="AT56" s="95"/>
      <c r="AU56" s="95"/>
      <c r="AV56" s="93"/>
      <c r="AW56" s="94"/>
      <c r="AX56" s="94"/>
      <c r="AY56" s="93"/>
      <c r="AZ56" s="93"/>
      <c r="BA56" s="92"/>
    </row>
    <row r="57" spans="1:53" s="13" customFormat="1" ht="17.25" hidden="1" customHeight="1" x14ac:dyDescent="0.2">
      <c r="A57" s="128"/>
      <c r="B57" s="109">
        <v>4747</v>
      </c>
      <c r="C57" s="98">
        <v>2</v>
      </c>
      <c r="D57" s="98" t="s">
        <v>35</v>
      </c>
      <c r="E57" s="104" t="s">
        <v>37</v>
      </c>
      <c r="F57" s="98">
        <v>2012</v>
      </c>
      <c r="G57" s="98" t="s">
        <v>14</v>
      </c>
      <c r="H57" s="98">
        <v>4.5</v>
      </c>
      <c r="I57" s="98">
        <v>424.92</v>
      </c>
      <c r="J57" s="98">
        <v>113310.91</v>
      </c>
      <c r="K57" s="98">
        <v>18696.48</v>
      </c>
      <c r="L57" s="98">
        <f t="shared" si="35"/>
        <v>19121.399999999998</v>
      </c>
      <c r="M57" s="98">
        <v>34418.47</v>
      </c>
      <c r="N57" s="98">
        <f t="shared" si="36"/>
        <v>34843.39</v>
      </c>
      <c r="O57" s="98">
        <f t="shared" si="36"/>
        <v>35268.31</v>
      </c>
      <c r="P57" s="98">
        <f t="shared" si="36"/>
        <v>35693.229999999996</v>
      </c>
      <c r="Q57" s="98">
        <f t="shared" si="36"/>
        <v>36118.149999999994</v>
      </c>
      <c r="R57" s="98"/>
      <c r="S57" s="98"/>
      <c r="T57" s="98">
        <f t="shared" si="27"/>
        <v>94614.430000000008</v>
      </c>
      <c r="U57" s="98">
        <f t="shared" si="28"/>
        <v>94189.510000000009</v>
      </c>
      <c r="V57" s="98">
        <f t="shared" si="29"/>
        <v>78892.44</v>
      </c>
      <c r="W57" s="98">
        <f t="shared" si="30"/>
        <v>78467.520000000004</v>
      </c>
      <c r="X57" s="98">
        <f t="shared" si="31"/>
        <v>78042.600000000006</v>
      </c>
      <c r="Y57" s="98">
        <f t="shared" si="32"/>
        <v>77617.680000000008</v>
      </c>
      <c r="Z57" s="98">
        <f t="shared" si="33"/>
        <v>77192.760000000009</v>
      </c>
      <c r="AA57" s="98"/>
      <c r="AB57" s="98"/>
      <c r="AC57" s="98"/>
      <c r="AD57" s="98"/>
      <c r="AE57" s="98"/>
      <c r="AF57" s="98"/>
      <c r="AG57" s="98"/>
      <c r="AH57" s="108"/>
      <c r="AI57" s="103" t="s">
        <v>33</v>
      </c>
      <c r="AJ57" s="94" t="s">
        <v>12</v>
      </c>
      <c r="AK57" s="93"/>
      <c r="AL57" s="93"/>
      <c r="AM57" s="94"/>
      <c r="AN57" s="94"/>
      <c r="AO57" s="94"/>
      <c r="AP57" s="94"/>
      <c r="AQ57" s="82">
        <v>113310.91</v>
      </c>
      <c r="AR57" s="95">
        <v>36543.019999999997</v>
      </c>
      <c r="AS57" s="95">
        <f t="shared" si="34"/>
        <v>76767.890000000014</v>
      </c>
      <c r="AT57" s="95"/>
      <c r="AU57" s="95"/>
      <c r="AV57" s="93"/>
      <c r="AW57" s="94"/>
      <c r="AX57" s="94"/>
      <c r="AY57" s="93"/>
      <c r="AZ57" s="93"/>
      <c r="BA57" s="92"/>
    </row>
    <row r="58" spans="1:53" s="13" customFormat="1" ht="17.25" hidden="1" customHeight="1" x14ac:dyDescent="0.2">
      <c r="A58" s="128"/>
      <c r="B58" s="109">
        <v>4752</v>
      </c>
      <c r="C58" s="98">
        <v>2</v>
      </c>
      <c r="D58" s="98" t="s">
        <v>35</v>
      </c>
      <c r="E58" s="104" t="s">
        <v>36</v>
      </c>
      <c r="F58" s="98">
        <v>2012</v>
      </c>
      <c r="G58" s="98" t="s">
        <v>14</v>
      </c>
      <c r="H58" s="98">
        <v>4.5</v>
      </c>
      <c r="I58" s="98">
        <v>582.85</v>
      </c>
      <c r="J58" s="98">
        <v>155427.47</v>
      </c>
      <c r="K58" s="98">
        <v>25645.4</v>
      </c>
      <c r="L58" s="98">
        <f t="shared" si="35"/>
        <v>26228.25</v>
      </c>
      <c r="M58" s="98">
        <v>47210.89</v>
      </c>
      <c r="N58" s="98">
        <f t="shared" si="36"/>
        <v>47793.74</v>
      </c>
      <c r="O58" s="98">
        <f t="shared" si="36"/>
        <v>48376.59</v>
      </c>
      <c r="P58" s="98">
        <f t="shared" si="36"/>
        <v>48959.439999999995</v>
      </c>
      <c r="Q58" s="98">
        <f t="shared" si="36"/>
        <v>49542.289999999994</v>
      </c>
      <c r="R58" s="98"/>
      <c r="S58" s="98"/>
      <c r="T58" s="98">
        <f t="shared" si="27"/>
        <v>129782.07</v>
      </c>
      <c r="U58" s="98">
        <f t="shared" si="28"/>
        <v>129199.22</v>
      </c>
      <c r="V58" s="98">
        <f t="shared" si="29"/>
        <v>108216.58</v>
      </c>
      <c r="W58" s="98">
        <f t="shared" si="30"/>
        <v>107633.73000000001</v>
      </c>
      <c r="X58" s="98">
        <f t="shared" si="31"/>
        <v>107050.88</v>
      </c>
      <c r="Y58" s="98">
        <f t="shared" si="32"/>
        <v>106468.03</v>
      </c>
      <c r="Z58" s="98">
        <f t="shared" si="33"/>
        <v>105885.18000000001</v>
      </c>
      <c r="AA58" s="98"/>
      <c r="AB58" s="98"/>
      <c r="AC58" s="98"/>
      <c r="AD58" s="98"/>
      <c r="AE58" s="98"/>
      <c r="AF58" s="98"/>
      <c r="AG58" s="98"/>
      <c r="AH58" s="108"/>
      <c r="AI58" s="103" t="s">
        <v>33</v>
      </c>
      <c r="AJ58" s="94" t="s">
        <v>12</v>
      </c>
      <c r="AK58" s="93"/>
      <c r="AL58" s="93"/>
      <c r="AM58" s="94"/>
      <c r="AN58" s="94"/>
      <c r="AO58" s="94"/>
      <c r="AP58" s="94"/>
      <c r="AQ58" s="82">
        <v>155427.47</v>
      </c>
      <c r="AR58" s="95">
        <v>50125.18</v>
      </c>
      <c r="AS58" s="95">
        <f t="shared" si="34"/>
        <v>105302.29000000001</v>
      </c>
      <c r="AT58" s="95"/>
      <c r="AU58" s="95"/>
      <c r="AV58" s="93"/>
      <c r="AW58" s="94"/>
      <c r="AX58" s="94"/>
      <c r="AY58" s="93"/>
      <c r="AZ58" s="93"/>
      <c r="BA58" s="92"/>
    </row>
    <row r="59" spans="1:53" s="13" customFormat="1" ht="17.25" hidden="1" customHeight="1" x14ac:dyDescent="0.2">
      <c r="A59" s="128"/>
      <c r="B59" s="109">
        <v>4819</v>
      </c>
      <c r="C59" s="98">
        <v>2</v>
      </c>
      <c r="D59" s="98" t="s">
        <v>35</v>
      </c>
      <c r="E59" s="104" t="s">
        <v>34</v>
      </c>
      <c r="F59" s="98">
        <v>2016</v>
      </c>
      <c r="G59" s="98" t="s">
        <v>14</v>
      </c>
      <c r="H59" s="98">
        <v>4.5</v>
      </c>
      <c r="I59" s="98">
        <v>107.99</v>
      </c>
      <c r="J59" s="98">
        <v>28796.21</v>
      </c>
      <c r="K59" s="98">
        <v>215.98</v>
      </c>
      <c r="L59" s="98">
        <f t="shared" si="35"/>
        <v>323.96999999999997</v>
      </c>
      <c r="M59" s="98">
        <v>4211.5600000000004</v>
      </c>
      <c r="N59" s="98">
        <f t="shared" si="36"/>
        <v>4319.55</v>
      </c>
      <c r="O59" s="98">
        <f t="shared" si="36"/>
        <v>4427.54</v>
      </c>
      <c r="P59" s="98">
        <f t="shared" si="36"/>
        <v>4535.53</v>
      </c>
      <c r="Q59" s="98">
        <f t="shared" si="36"/>
        <v>4643.5199999999995</v>
      </c>
      <c r="R59" s="98"/>
      <c r="S59" s="98"/>
      <c r="T59" s="98">
        <f t="shared" si="27"/>
        <v>28580.23</v>
      </c>
      <c r="U59" s="98">
        <f t="shared" si="28"/>
        <v>28472.239999999998</v>
      </c>
      <c r="V59" s="98">
        <f t="shared" si="29"/>
        <v>24584.649999999998</v>
      </c>
      <c r="W59" s="98">
        <f t="shared" si="30"/>
        <v>24476.66</v>
      </c>
      <c r="X59" s="98">
        <f t="shared" si="31"/>
        <v>24368.67</v>
      </c>
      <c r="Y59" s="98">
        <f t="shared" si="32"/>
        <v>24260.68</v>
      </c>
      <c r="Z59" s="98">
        <f t="shared" si="33"/>
        <v>24152.69</v>
      </c>
      <c r="AA59" s="98"/>
      <c r="AB59" s="98"/>
      <c r="AC59" s="98"/>
      <c r="AD59" s="98"/>
      <c r="AE59" s="98"/>
      <c r="AF59" s="98"/>
      <c r="AG59" s="98"/>
      <c r="AH59" s="108"/>
      <c r="AI59" s="103" t="s">
        <v>33</v>
      </c>
      <c r="AJ59" s="94" t="s">
        <v>12</v>
      </c>
      <c r="AK59" s="93"/>
      <c r="AL59" s="93"/>
      <c r="AM59" s="94"/>
      <c r="AN59" s="94"/>
      <c r="AO59" s="94"/>
      <c r="AP59" s="94"/>
      <c r="AQ59" s="82">
        <v>28796.21</v>
      </c>
      <c r="AR59" s="95">
        <v>4751.46</v>
      </c>
      <c r="AS59" s="95">
        <f t="shared" si="34"/>
        <v>24044.75</v>
      </c>
      <c r="AT59" s="95"/>
      <c r="AU59" s="95"/>
      <c r="AV59" s="93"/>
      <c r="AW59" s="94"/>
      <c r="AX59" s="94"/>
      <c r="AY59" s="93"/>
      <c r="AZ59" s="93"/>
      <c r="BA59" s="92"/>
    </row>
    <row r="60" spans="1:53" s="13" customFormat="1" ht="22.5" hidden="1" customHeight="1" x14ac:dyDescent="0.2">
      <c r="A60" s="110"/>
      <c r="B60" s="109" t="s">
        <v>11</v>
      </c>
      <c r="C60" s="98"/>
      <c r="D60" s="98"/>
      <c r="E60" s="100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08">
        <v>4678</v>
      </c>
      <c r="AI60" s="103"/>
      <c r="AJ60" s="94"/>
      <c r="AK60" s="93"/>
      <c r="AL60" s="93"/>
      <c r="AM60" s="94"/>
      <c r="AN60" s="94"/>
      <c r="AO60" s="94"/>
      <c r="AP60" s="94"/>
      <c r="AQ60" s="82"/>
      <c r="AR60" s="95"/>
      <c r="AS60" s="95"/>
      <c r="AT60" s="95"/>
      <c r="AU60" s="95"/>
      <c r="AV60" s="93"/>
      <c r="AW60" s="94"/>
      <c r="AX60" s="94"/>
      <c r="AY60" s="93"/>
      <c r="AZ60" s="93"/>
      <c r="BA60" s="92"/>
    </row>
    <row r="61" spans="1:53" s="79" customFormat="1" ht="39" customHeight="1" x14ac:dyDescent="0.2">
      <c r="A61" s="91">
        <v>8</v>
      </c>
      <c r="B61" s="107" t="s">
        <v>32</v>
      </c>
      <c r="C61" s="106"/>
      <c r="D61" s="106"/>
      <c r="E61" s="106" t="s">
        <v>32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84">
        <v>5</v>
      </c>
      <c r="AG61" s="81" t="s">
        <v>31</v>
      </c>
      <c r="AH61" s="84">
        <v>616</v>
      </c>
      <c r="AI61" s="106"/>
      <c r="AJ61" s="84" t="s">
        <v>12</v>
      </c>
      <c r="AK61" s="81" t="s">
        <v>6</v>
      </c>
      <c r="AL61" s="81">
        <v>3</v>
      </c>
      <c r="AM61" s="84"/>
      <c r="AN61" s="84"/>
      <c r="AO61" s="84"/>
      <c r="AP61" s="84"/>
      <c r="AQ61" s="82">
        <f>SUM(AQ62:AQ65)</f>
        <v>731514.1</v>
      </c>
      <c r="AR61" s="82">
        <f>SUM(AR62:AR65)</f>
        <v>57386.69</v>
      </c>
      <c r="AS61" s="82">
        <f>SUM(AS62:AS65)</f>
        <v>674127.40999999992</v>
      </c>
      <c r="AT61" s="82" t="s">
        <v>30</v>
      </c>
      <c r="AU61" s="82">
        <f>SUM(AU63)</f>
        <v>1439200</v>
      </c>
      <c r="AV61" s="82" t="s">
        <v>29</v>
      </c>
      <c r="AW61" s="82"/>
      <c r="AX61" s="82"/>
      <c r="AY61" s="81" t="s">
        <v>3</v>
      </c>
      <c r="AZ61" s="81" t="s">
        <v>28</v>
      </c>
      <c r="BA61" s="80" t="s">
        <v>27</v>
      </c>
    </row>
    <row r="62" spans="1:53" s="13" customFormat="1" ht="17.25" hidden="1" customHeight="1" x14ac:dyDescent="0.2">
      <c r="A62" s="102" t="s">
        <v>26</v>
      </c>
      <c r="B62" s="101">
        <v>90058</v>
      </c>
      <c r="C62" s="99">
        <v>0</v>
      </c>
      <c r="D62" s="99" t="s">
        <v>25</v>
      </c>
      <c r="E62" s="100" t="s">
        <v>24</v>
      </c>
      <c r="F62" s="99">
        <v>0</v>
      </c>
      <c r="G62" s="99" t="s">
        <v>14</v>
      </c>
      <c r="H62" s="99">
        <v>0</v>
      </c>
      <c r="I62" s="99">
        <v>0</v>
      </c>
      <c r="J62" s="99">
        <v>123200</v>
      </c>
      <c r="K62" s="99">
        <v>0</v>
      </c>
      <c r="L62" s="99">
        <f t="shared" ref="L62:Q62" si="37">K62+$I62</f>
        <v>0</v>
      </c>
      <c r="M62" s="99">
        <f t="shared" si="37"/>
        <v>0</v>
      </c>
      <c r="N62" s="99">
        <f t="shared" si="37"/>
        <v>0</v>
      </c>
      <c r="O62" s="99">
        <f t="shared" si="37"/>
        <v>0</v>
      </c>
      <c r="P62" s="99">
        <f t="shared" si="37"/>
        <v>0</v>
      </c>
      <c r="Q62" s="99">
        <f t="shared" si="37"/>
        <v>0</v>
      </c>
      <c r="R62" s="99"/>
      <c r="S62" s="99"/>
      <c r="T62" s="99">
        <f>J62-K62</f>
        <v>123200</v>
      </c>
      <c r="U62" s="99">
        <f>J62-L62</f>
        <v>123200</v>
      </c>
      <c r="V62" s="99">
        <f>J62-M62</f>
        <v>123200</v>
      </c>
      <c r="W62" s="99">
        <f>J62-N62</f>
        <v>123200</v>
      </c>
      <c r="X62" s="99">
        <f>J62-O62</f>
        <v>123200</v>
      </c>
      <c r="Y62" s="99">
        <f>J62-P62</f>
        <v>123200</v>
      </c>
      <c r="Z62" s="99">
        <f>J62-Q62</f>
        <v>123200</v>
      </c>
      <c r="AA62" s="99"/>
      <c r="AB62" s="99"/>
      <c r="AC62" s="99"/>
      <c r="AD62" s="99"/>
      <c r="AE62" s="99"/>
      <c r="AF62" s="99"/>
      <c r="AG62" s="98"/>
      <c r="AH62" s="97"/>
      <c r="AI62" s="103" t="s">
        <v>13</v>
      </c>
      <c r="AJ62" s="94" t="s">
        <v>12</v>
      </c>
      <c r="AK62" s="93"/>
      <c r="AL62" s="93"/>
      <c r="AM62" s="94"/>
      <c r="AN62" s="94"/>
      <c r="AO62" s="94"/>
      <c r="AP62" s="94"/>
      <c r="AQ62" s="82">
        <v>123200</v>
      </c>
      <c r="AR62" s="95"/>
      <c r="AS62" s="95">
        <f>+AQ62-AR62</f>
        <v>123200</v>
      </c>
      <c r="AT62" s="95"/>
      <c r="AU62" s="95"/>
      <c r="AV62" s="105" t="s">
        <v>23</v>
      </c>
      <c r="AW62" s="94"/>
      <c r="AX62" s="94"/>
      <c r="AY62" s="93"/>
      <c r="AZ62" s="93"/>
      <c r="BA62" s="92"/>
    </row>
    <row r="63" spans="1:53" s="13" customFormat="1" ht="17.25" hidden="1" customHeight="1" x14ac:dyDescent="0.2">
      <c r="A63" s="125" t="s">
        <v>22</v>
      </c>
      <c r="B63" s="101">
        <v>1859</v>
      </c>
      <c r="C63" s="99">
        <v>1</v>
      </c>
      <c r="D63" s="99" t="s">
        <v>21</v>
      </c>
      <c r="E63" s="100" t="s">
        <v>20</v>
      </c>
      <c r="F63" s="99">
        <v>1930</v>
      </c>
      <c r="G63" s="99" t="s">
        <v>14</v>
      </c>
      <c r="H63" s="99">
        <v>1.5</v>
      </c>
      <c r="I63" s="99">
        <v>168.59</v>
      </c>
      <c r="J63" s="99">
        <v>134869.54</v>
      </c>
      <c r="K63" s="99">
        <v>36234.49</v>
      </c>
      <c r="L63" s="99">
        <f>K63+$I63</f>
        <v>36403.079999999994</v>
      </c>
      <c r="M63" s="99">
        <v>42472.28</v>
      </c>
      <c r="N63" s="99">
        <f t="shared" ref="N63:Q65" si="38">M63+$I63</f>
        <v>42640.869999999995</v>
      </c>
      <c r="O63" s="99">
        <f t="shared" si="38"/>
        <v>42809.459999999992</v>
      </c>
      <c r="P63" s="99">
        <f t="shared" si="38"/>
        <v>42978.049999999988</v>
      </c>
      <c r="Q63" s="99">
        <f t="shared" si="38"/>
        <v>43146.639999999985</v>
      </c>
      <c r="R63" s="99"/>
      <c r="S63" s="99"/>
      <c r="T63" s="99">
        <f>J63-K63</f>
        <v>98635.050000000017</v>
      </c>
      <c r="U63" s="99">
        <f>J63-L63</f>
        <v>98466.460000000021</v>
      </c>
      <c r="V63" s="99">
        <f>J63-M63</f>
        <v>92397.260000000009</v>
      </c>
      <c r="W63" s="99">
        <f>J63-N63</f>
        <v>92228.670000000013</v>
      </c>
      <c r="X63" s="99">
        <f>J63-O63</f>
        <v>92060.080000000016</v>
      </c>
      <c r="Y63" s="99">
        <f>J63-P63</f>
        <v>91891.49000000002</v>
      </c>
      <c r="Z63" s="99">
        <f>J63-Q63</f>
        <v>91722.900000000023</v>
      </c>
      <c r="AA63" s="99"/>
      <c r="AB63" s="99"/>
      <c r="AC63" s="99"/>
      <c r="AD63" s="99">
        <v>19825.419999999998</v>
      </c>
      <c r="AE63" s="99"/>
      <c r="AF63" s="99"/>
      <c r="AG63" s="98"/>
      <c r="AH63" s="97"/>
      <c r="AI63" s="103" t="s">
        <v>13</v>
      </c>
      <c r="AJ63" s="94" t="s">
        <v>12</v>
      </c>
      <c r="AK63" s="93"/>
      <c r="AL63" s="93"/>
      <c r="AM63" s="94">
        <v>6</v>
      </c>
      <c r="AN63" s="94">
        <v>205.6</v>
      </c>
      <c r="AO63" s="94">
        <v>0</v>
      </c>
      <c r="AP63" s="94">
        <v>0</v>
      </c>
      <c r="AQ63" s="82">
        <v>582062.85</v>
      </c>
      <c r="AR63" s="95">
        <v>43315.19</v>
      </c>
      <c r="AS63" s="95">
        <f>+AQ63-AR63</f>
        <v>538747.65999999992</v>
      </c>
      <c r="AT63" s="95"/>
      <c r="AU63" s="95">
        <f>AN63*7000+AP63*7000</f>
        <v>1439200</v>
      </c>
      <c r="AV63" s="93"/>
      <c r="AW63" s="94">
        <f>AN63*8500</f>
        <v>1747600</v>
      </c>
      <c r="AX63" s="94"/>
      <c r="AY63" s="93"/>
      <c r="AZ63" s="93"/>
      <c r="BA63" s="92"/>
    </row>
    <row r="64" spans="1:53" s="13" customFormat="1" ht="17.25" hidden="1" customHeight="1" x14ac:dyDescent="0.2">
      <c r="A64" s="125"/>
      <c r="B64" s="101">
        <v>4798</v>
      </c>
      <c r="C64" s="99">
        <v>1</v>
      </c>
      <c r="D64" s="99" t="s">
        <v>19</v>
      </c>
      <c r="E64" s="104" t="s">
        <v>18</v>
      </c>
      <c r="F64" s="99">
        <v>2014</v>
      </c>
      <c r="G64" s="99" t="s">
        <v>14</v>
      </c>
      <c r="H64" s="99">
        <v>2.5</v>
      </c>
      <c r="I64" s="99">
        <v>29.07</v>
      </c>
      <c r="J64" s="99">
        <v>13953</v>
      </c>
      <c r="K64" s="99">
        <v>552.33000000000004</v>
      </c>
      <c r="L64" s="99">
        <f>K64+$I64</f>
        <v>581.40000000000009</v>
      </c>
      <c r="M64" s="99">
        <v>1627.91</v>
      </c>
      <c r="N64" s="99">
        <f t="shared" si="38"/>
        <v>1656.98</v>
      </c>
      <c r="O64" s="99">
        <f t="shared" si="38"/>
        <v>1686.05</v>
      </c>
      <c r="P64" s="99">
        <f t="shared" si="38"/>
        <v>1715.12</v>
      </c>
      <c r="Q64" s="99">
        <f t="shared" si="38"/>
        <v>1744.1899999999998</v>
      </c>
      <c r="R64" s="99"/>
      <c r="S64" s="99"/>
      <c r="T64" s="99">
        <f>J64-K64</f>
        <v>13400.67</v>
      </c>
      <c r="U64" s="99">
        <f>J64-L64</f>
        <v>13371.6</v>
      </c>
      <c r="V64" s="99">
        <f>J64-M64</f>
        <v>12325.09</v>
      </c>
      <c r="W64" s="99">
        <f>J64-N64</f>
        <v>12296.02</v>
      </c>
      <c r="X64" s="99">
        <f>J64-O64</f>
        <v>12266.95</v>
      </c>
      <c r="Y64" s="99">
        <f>J64-P64</f>
        <v>12237.880000000001</v>
      </c>
      <c r="Z64" s="99">
        <f>J64-Q64</f>
        <v>12208.81</v>
      </c>
      <c r="AA64" s="99"/>
      <c r="AB64" s="99"/>
      <c r="AC64" s="99"/>
      <c r="AD64" s="99"/>
      <c r="AE64" s="99"/>
      <c r="AF64" s="99"/>
      <c r="AG64" s="98"/>
      <c r="AH64" s="97"/>
      <c r="AI64" s="103" t="s">
        <v>13</v>
      </c>
      <c r="AJ64" s="94" t="s">
        <v>12</v>
      </c>
      <c r="AK64" s="93"/>
      <c r="AL64" s="93"/>
      <c r="AM64" s="94"/>
      <c r="AN64" s="94"/>
      <c r="AO64" s="94"/>
      <c r="AP64" s="94"/>
      <c r="AQ64" s="82">
        <v>13953</v>
      </c>
      <c r="AR64" s="95">
        <v>1773.25</v>
      </c>
      <c r="AS64" s="95">
        <f>+AQ64-AR64</f>
        <v>12179.75</v>
      </c>
      <c r="AT64" s="95"/>
      <c r="AU64" s="95"/>
      <c r="AV64" s="93"/>
      <c r="AW64" s="94"/>
      <c r="AX64" s="94"/>
      <c r="AY64" s="93"/>
      <c r="AZ64" s="93"/>
      <c r="BA64" s="92"/>
    </row>
    <row r="65" spans="1:53" s="13" customFormat="1" ht="17.25" hidden="1" customHeight="1" x14ac:dyDescent="0.2">
      <c r="A65" s="102" t="s">
        <v>17</v>
      </c>
      <c r="B65" s="101">
        <v>4772</v>
      </c>
      <c r="C65" s="99">
        <v>8</v>
      </c>
      <c r="D65" s="99" t="s">
        <v>16</v>
      </c>
      <c r="E65" s="104" t="s">
        <v>15</v>
      </c>
      <c r="F65" s="99">
        <v>2013</v>
      </c>
      <c r="G65" s="99" t="s">
        <v>14</v>
      </c>
      <c r="H65" s="99">
        <v>20</v>
      </c>
      <c r="I65" s="99">
        <v>204.97</v>
      </c>
      <c r="J65" s="99">
        <v>12298.25</v>
      </c>
      <c r="K65" s="99">
        <v>6149.1</v>
      </c>
      <c r="L65" s="99">
        <f>K65+$I65</f>
        <v>6354.0700000000006</v>
      </c>
      <c r="M65" s="99">
        <v>12298.25</v>
      </c>
      <c r="N65" s="99">
        <f t="shared" si="38"/>
        <v>12503.22</v>
      </c>
      <c r="O65" s="99">
        <f t="shared" si="38"/>
        <v>12708.189999999999</v>
      </c>
      <c r="P65" s="99">
        <f t="shared" si="38"/>
        <v>12913.159999999998</v>
      </c>
      <c r="Q65" s="99">
        <f t="shared" si="38"/>
        <v>13118.129999999997</v>
      </c>
      <c r="R65" s="99"/>
      <c r="S65" s="99"/>
      <c r="T65" s="99">
        <f>J65-K65</f>
        <v>6149.15</v>
      </c>
      <c r="U65" s="99">
        <f>J65-L65</f>
        <v>5944.1799999999994</v>
      </c>
      <c r="V65" s="99">
        <f>J65-M65</f>
        <v>0</v>
      </c>
      <c r="W65" s="99">
        <f>J65-N65</f>
        <v>-204.96999999999935</v>
      </c>
      <c r="X65" s="99">
        <f>J65-O65</f>
        <v>-409.93999999999869</v>
      </c>
      <c r="Y65" s="99">
        <f>J65-P65</f>
        <v>-614.90999999999804</v>
      </c>
      <c r="Z65" s="99">
        <f>J65-Q65</f>
        <v>-819.87999999999738</v>
      </c>
      <c r="AA65" s="99"/>
      <c r="AB65" s="99"/>
      <c r="AC65" s="99"/>
      <c r="AD65" s="99"/>
      <c r="AE65" s="99"/>
      <c r="AF65" s="99"/>
      <c r="AG65" s="98"/>
      <c r="AH65" s="97"/>
      <c r="AI65" s="103" t="s">
        <v>13</v>
      </c>
      <c r="AJ65" s="94" t="s">
        <v>12</v>
      </c>
      <c r="AK65" s="93"/>
      <c r="AL65" s="93"/>
      <c r="AM65" s="94"/>
      <c r="AN65" s="94"/>
      <c r="AO65" s="94"/>
      <c r="AP65" s="94"/>
      <c r="AQ65" s="82">
        <v>12298.25</v>
      </c>
      <c r="AR65" s="95">
        <v>12298.25</v>
      </c>
      <c r="AS65" s="95">
        <f>+AQ65-AR65</f>
        <v>0</v>
      </c>
      <c r="AT65" s="95"/>
      <c r="AU65" s="95"/>
      <c r="AV65" s="93"/>
      <c r="AW65" s="94"/>
      <c r="AX65" s="94"/>
      <c r="AY65" s="93"/>
      <c r="AZ65" s="93"/>
      <c r="BA65" s="92"/>
    </row>
    <row r="66" spans="1:53" s="13" customFormat="1" ht="22.5" hidden="1" customHeight="1" x14ac:dyDescent="0.2">
      <c r="A66" s="102"/>
      <c r="B66" s="101" t="s">
        <v>11</v>
      </c>
      <c r="C66" s="99"/>
      <c r="D66" s="99"/>
      <c r="E66" s="100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8"/>
      <c r="AH66" s="97">
        <v>616</v>
      </c>
      <c r="AI66" s="96"/>
      <c r="AJ66" s="94"/>
      <c r="AK66" s="93"/>
      <c r="AL66" s="93"/>
      <c r="AM66" s="94"/>
      <c r="AN66" s="94"/>
      <c r="AO66" s="94"/>
      <c r="AP66" s="94"/>
      <c r="AQ66" s="82"/>
      <c r="AR66" s="95"/>
      <c r="AS66" s="95"/>
      <c r="AT66" s="95"/>
      <c r="AU66" s="95"/>
      <c r="AV66" s="93"/>
      <c r="AW66" s="94"/>
      <c r="AX66" s="94"/>
      <c r="AY66" s="93"/>
      <c r="AZ66" s="93"/>
      <c r="BA66" s="92"/>
    </row>
    <row r="67" spans="1:53" s="79" customFormat="1" ht="39" customHeight="1" x14ac:dyDescent="0.2">
      <c r="A67" s="91">
        <v>9</v>
      </c>
      <c r="B67" s="140" t="s">
        <v>10</v>
      </c>
      <c r="C67" s="141"/>
      <c r="D67" s="141"/>
      <c r="E67" s="90" t="s">
        <v>9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8">
        <v>10</v>
      </c>
      <c r="AG67" s="87" t="s">
        <v>8</v>
      </c>
      <c r="AH67" s="86">
        <v>2732</v>
      </c>
      <c r="AI67" s="85"/>
      <c r="AJ67" s="84" t="s">
        <v>7</v>
      </c>
      <c r="AK67" s="81" t="s">
        <v>6</v>
      </c>
      <c r="AL67" s="81">
        <v>52</v>
      </c>
      <c r="AM67" s="84">
        <v>52</v>
      </c>
      <c r="AN67" s="84">
        <v>2057.39</v>
      </c>
      <c r="AO67" s="84">
        <v>0</v>
      </c>
      <c r="AP67" s="84">
        <v>0</v>
      </c>
      <c r="AQ67" s="83">
        <v>11463610.060000001</v>
      </c>
      <c r="AR67" s="83">
        <v>0</v>
      </c>
      <c r="AS67" s="83">
        <f>AQ67-AR67</f>
        <v>11463610.060000001</v>
      </c>
      <c r="AT67" s="83" t="s">
        <v>5</v>
      </c>
      <c r="AU67" s="82">
        <f>AN67*7000+AP67*7000</f>
        <v>14401730</v>
      </c>
      <c r="AV67" s="82" t="s">
        <v>4</v>
      </c>
      <c r="AW67" s="82"/>
      <c r="AX67" s="82"/>
      <c r="AY67" s="81" t="s">
        <v>3</v>
      </c>
      <c r="AZ67" s="81" t="s">
        <v>2</v>
      </c>
      <c r="BA67" s="80" t="s">
        <v>1</v>
      </c>
    </row>
    <row r="68" spans="1:53" s="62" customFormat="1" ht="24" customHeight="1" thickBot="1" x14ac:dyDescent="0.3">
      <c r="A68" s="126" t="s">
        <v>0</v>
      </c>
      <c r="B68" s="127"/>
      <c r="C68" s="127"/>
      <c r="D68" s="127"/>
      <c r="E68" s="12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8"/>
      <c r="AH68" s="77"/>
      <c r="AI68" s="77"/>
      <c r="AJ68" s="77"/>
      <c r="AK68" s="77"/>
      <c r="AL68" s="77"/>
      <c r="AM68" s="77">
        <f>SUM(AM5:AM67)</f>
        <v>317</v>
      </c>
      <c r="AN68" s="77">
        <f>SUM(AN5:AN67)</f>
        <v>8006.3600000000006</v>
      </c>
      <c r="AO68" s="77">
        <f>SUM(AO5:AO67)</f>
        <v>3</v>
      </c>
      <c r="AP68" s="77">
        <f>SUM(AP5:AP67)</f>
        <v>344.7</v>
      </c>
      <c r="AQ68" s="76" t="e">
        <f>AQ5+#REF!+AQ13+AQ19+AQ30+AQ44+AQ48+AQ61+AQ67</f>
        <v>#REF!</v>
      </c>
      <c r="AR68" s="76" t="e">
        <f>AR5+#REF!+AR13+AR19+AR30+AR44+AR48+AR61+AR67</f>
        <v>#REF!</v>
      </c>
      <c r="AS68" s="76" t="e">
        <f>AS5+#REF!+AS13+AS19+AS30+AS44+AS48+AS61+AS67</f>
        <v>#REF!</v>
      </c>
      <c r="AT68" s="75"/>
      <c r="AU68" s="75">
        <f>AU5+AU13+AU19+AU30+AU44+AU48+AU49+AU61+AU67</f>
        <v>52028740</v>
      </c>
      <c r="AV68" s="75">
        <f>SUM(AV5:AV67)</f>
        <v>0</v>
      </c>
      <c r="AW68" s="75">
        <f>SUM(AW5:AW67)</f>
        <v>44826965</v>
      </c>
      <c r="AX68" s="75">
        <f>SUM(AX5:AX67)</f>
        <v>2275020</v>
      </c>
      <c r="AY68" s="74"/>
      <c r="AZ68" s="74"/>
      <c r="BA68" s="73"/>
    </row>
    <row r="69" spans="1:53" s="62" customFormat="1" ht="33.75" customHeight="1" x14ac:dyDescent="0.25">
      <c r="A69" s="72"/>
      <c r="B69" s="71"/>
      <c r="C69" s="71"/>
      <c r="D69" s="71"/>
      <c r="E69" s="70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7"/>
      <c r="AG69" s="68"/>
      <c r="AH69" s="67"/>
      <c r="AI69" s="67"/>
      <c r="AJ69" s="67"/>
      <c r="AK69" s="67"/>
      <c r="AL69" s="67"/>
      <c r="AM69" s="67"/>
      <c r="AN69" s="67"/>
      <c r="AO69" s="67"/>
      <c r="AP69" s="67"/>
      <c r="AQ69" s="66"/>
      <c r="AR69" s="65"/>
      <c r="AS69" s="65"/>
      <c r="AT69" s="65"/>
      <c r="AU69" s="65"/>
      <c r="AV69" s="64"/>
      <c r="AY69" s="63"/>
      <c r="AZ69" s="63"/>
      <c r="BA69" s="63"/>
    </row>
    <row r="70" spans="1:53" s="13" customFormat="1" ht="15" customHeight="1" x14ac:dyDescent="0.2">
      <c r="A70" s="52"/>
      <c r="B70" s="38"/>
      <c r="C70" s="59"/>
      <c r="D70" s="61"/>
      <c r="E70" s="60"/>
      <c r="F70" s="59"/>
      <c r="G70" s="59"/>
      <c r="H70" s="59"/>
      <c r="I70" s="59"/>
      <c r="J70" s="57"/>
      <c r="K70" s="57"/>
      <c r="L70" s="57"/>
      <c r="M70" s="58"/>
      <c r="N70" s="57"/>
      <c r="O70" s="57"/>
      <c r="P70" s="57"/>
      <c r="Q70" s="57"/>
      <c r="R70" s="57"/>
      <c r="S70" s="57"/>
      <c r="T70" s="57"/>
      <c r="U70" s="57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5"/>
      <c r="AG70" s="54"/>
      <c r="AH70" s="43"/>
      <c r="AI70" s="42"/>
      <c r="AJ70" s="41"/>
      <c r="AK70" s="40"/>
      <c r="AL70" s="40"/>
      <c r="AM70" s="41"/>
      <c r="AN70" s="10"/>
      <c r="AO70" s="10"/>
      <c r="AP70" s="10"/>
      <c r="AQ70" s="24"/>
      <c r="AR70" s="53"/>
      <c r="AS70" s="41"/>
      <c r="AT70" s="41"/>
      <c r="AU70" s="37"/>
      <c r="AV70" s="25"/>
      <c r="AY70" s="3"/>
      <c r="AZ70" s="3"/>
      <c r="BA70" s="3"/>
    </row>
    <row r="71" spans="1:53" x14ac:dyDescent="0.2">
      <c r="A71" s="52"/>
      <c r="B71" s="138"/>
      <c r="C71" s="139"/>
      <c r="D71" s="139"/>
      <c r="E71" s="51"/>
      <c r="F71" s="50"/>
      <c r="G71" s="50"/>
      <c r="H71" s="49"/>
      <c r="I71" s="48"/>
      <c r="J71" s="46"/>
      <c r="K71" s="46"/>
      <c r="L71" s="46"/>
      <c r="M71" s="47"/>
      <c r="N71" s="46"/>
      <c r="O71" s="46"/>
      <c r="P71" s="46"/>
      <c r="Q71" s="46"/>
      <c r="R71" s="45"/>
      <c r="S71" s="45"/>
      <c r="T71" s="45"/>
      <c r="U71" s="45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1"/>
      <c r="AG71" s="40"/>
      <c r="AH71" s="43"/>
      <c r="AI71" s="42"/>
      <c r="AJ71" s="41"/>
      <c r="AK71" s="40"/>
      <c r="AL71" s="40"/>
      <c r="AM71" s="5"/>
      <c r="AQ71" s="24"/>
      <c r="AR71" s="23"/>
      <c r="AS71" s="5"/>
      <c r="AU71" s="37"/>
      <c r="AV71" s="25"/>
    </row>
    <row r="72" spans="1:53" s="19" customFormat="1" ht="54.75" customHeight="1" x14ac:dyDescent="0.2"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7"/>
      <c r="AO72" s="21"/>
      <c r="AP72" s="21"/>
      <c r="AQ72" s="24"/>
      <c r="AR72" s="39"/>
      <c r="AS72" s="38"/>
      <c r="AT72" s="38"/>
      <c r="AU72" s="37"/>
      <c r="AV72" s="25"/>
      <c r="AY72" s="35"/>
      <c r="AZ72" s="35"/>
      <c r="BA72" s="35"/>
    </row>
    <row r="73" spans="1:53" x14ac:dyDescent="0.2">
      <c r="E73" s="36"/>
      <c r="F73" s="35"/>
      <c r="G73" s="35"/>
      <c r="H73" s="34"/>
      <c r="I73" s="33"/>
      <c r="J73" s="31"/>
      <c r="K73" s="31"/>
      <c r="L73" s="31"/>
      <c r="M73" s="32"/>
      <c r="N73" s="31"/>
      <c r="O73" s="31"/>
      <c r="P73" s="31"/>
      <c r="Q73" s="31"/>
      <c r="R73" s="30"/>
      <c r="S73" s="30"/>
      <c r="T73" s="30"/>
      <c r="U73" s="30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9"/>
      <c r="AH73" s="29"/>
      <c r="AI73" s="28"/>
      <c r="AJ73" s="9"/>
      <c r="AM73" s="27"/>
      <c r="AQ73" s="24"/>
      <c r="AR73" s="23"/>
      <c r="AS73" s="5"/>
      <c r="AV73" s="25"/>
    </row>
    <row r="74" spans="1:53" x14ac:dyDescent="0.2">
      <c r="D74" s="26"/>
      <c r="AM74" s="5"/>
      <c r="AQ74" s="24"/>
      <c r="AR74" s="23"/>
      <c r="AS74" s="5"/>
      <c r="AV74" s="25"/>
    </row>
    <row r="75" spans="1:53" x14ac:dyDescent="0.2">
      <c r="D75" s="26"/>
      <c r="AM75" s="5"/>
      <c r="AQ75" s="24"/>
      <c r="AR75" s="23"/>
      <c r="AS75" s="5"/>
      <c r="AV75" s="25"/>
    </row>
    <row r="76" spans="1:53" x14ac:dyDescent="0.2">
      <c r="D76" s="26"/>
      <c r="AM76" s="5"/>
      <c r="AQ76" s="24"/>
      <c r="AR76" s="23"/>
      <c r="AS76" s="5"/>
      <c r="AV76" s="25"/>
    </row>
    <row r="77" spans="1:53" x14ac:dyDescent="0.2">
      <c r="D77" s="26"/>
      <c r="AM77" s="5"/>
      <c r="AQ77" s="24"/>
      <c r="AR77" s="23"/>
      <c r="AS77" s="5"/>
      <c r="AV77" s="25"/>
    </row>
    <row r="78" spans="1:53" x14ac:dyDescent="0.2">
      <c r="AM78" s="5"/>
      <c r="AQ78" s="24"/>
      <c r="AR78" s="23"/>
      <c r="AS78" s="5"/>
      <c r="AV78" s="25"/>
    </row>
    <row r="79" spans="1:53" x14ac:dyDescent="0.2">
      <c r="AM79" s="5"/>
      <c r="AQ79" s="24"/>
      <c r="AR79" s="23"/>
      <c r="AS79" s="5"/>
      <c r="AV79" s="25"/>
    </row>
    <row r="80" spans="1:53" x14ac:dyDescent="0.2">
      <c r="AM80" s="5"/>
      <c r="AQ80" s="24"/>
      <c r="AR80" s="23"/>
      <c r="AS80" s="5"/>
      <c r="AV80" s="25"/>
    </row>
    <row r="81" spans="39:48" x14ac:dyDescent="0.2">
      <c r="AM81" s="5"/>
      <c r="AQ81" s="24"/>
      <c r="AR81" s="23"/>
      <c r="AS81" s="5"/>
      <c r="AV81" s="25"/>
    </row>
    <row r="82" spans="39:48" x14ac:dyDescent="0.2">
      <c r="AM82" s="5"/>
      <c r="AQ82" s="24"/>
      <c r="AR82" s="23"/>
      <c r="AS82" s="5"/>
      <c r="AV82" s="25"/>
    </row>
    <row r="83" spans="39:48" x14ac:dyDescent="0.2">
      <c r="AM83" s="5"/>
      <c r="AO83" s="5"/>
      <c r="AP83" s="5"/>
      <c r="AQ83" s="24"/>
      <c r="AR83" s="23"/>
      <c r="AS83" s="5"/>
      <c r="AU83" s="5"/>
      <c r="AV83" s="25"/>
    </row>
    <row r="84" spans="39:48" x14ac:dyDescent="0.2">
      <c r="AM84" s="5"/>
      <c r="AO84" s="5"/>
      <c r="AP84" s="5"/>
      <c r="AQ84" s="24"/>
      <c r="AR84" s="23"/>
      <c r="AS84" s="5"/>
      <c r="AU84" s="5"/>
      <c r="AV84" s="25"/>
    </row>
    <row r="85" spans="39:48" x14ac:dyDescent="0.2">
      <c r="AM85" s="5"/>
      <c r="AO85" s="5"/>
      <c r="AP85" s="5"/>
      <c r="AQ85" s="24"/>
      <c r="AR85" s="23"/>
      <c r="AS85" s="5"/>
      <c r="AU85" s="5"/>
      <c r="AV85" s="25"/>
    </row>
    <row r="86" spans="39:48" x14ac:dyDescent="0.2">
      <c r="AO86" s="5"/>
      <c r="AP86" s="5"/>
      <c r="AQ86" s="24"/>
      <c r="AR86" s="23"/>
      <c r="AS86" s="5"/>
      <c r="AU86" s="5"/>
    </row>
    <row r="87" spans="39:48" x14ac:dyDescent="0.2">
      <c r="AO87" s="5"/>
      <c r="AP87" s="5"/>
      <c r="AQ87" s="24"/>
      <c r="AR87" s="23"/>
      <c r="AS87" s="5"/>
      <c r="AU87" s="5"/>
    </row>
    <row r="88" spans="39:48" x14ac:dyDescent="0.2">
      <c r="AO88" s="5"/>
      <c r="AP88" s="5"/>
      <c r="AQ88" s="24"/>
      <c r="AR88" s="23"/>
      <c r="AS88" s="5"/>
      <c r="AU88" s="5"/>
    </row>
    <row r="89" spans="39:48" x14ac:dyDescent="0.2">
      <c r="AO89" s="5"/>
      <c r="AP89" s="5"/>
      <c r="AQ89" s="24"/>
      <c r="AR89" s="23"/>
      <c r="AS89" s="5"/>
      <c r="AU89" s="5"/>
    </row>
    <row r="90" spans="39:48" x14ac:dyDescent="0.2">
      <c r="AO90" s="5"/>
      <c r="AP90" s="5"/>
      <c r="AQ90" s="24"/>
      <c r="AR90" s="23"/>
      <c r="AS90" s="5"/>
      <c r="AU90" s="5"/>
    </row>
    <row r="91" spans="39:48" x14ac:dyDescent="0.2">
      <c r="AO91" s="5"/>
      <c r="AP91" s="5"/>
      <c r="AQ91" s="24"/>
      <c r="AR91" s="23"/>
      <c r="AS91" s="5"/>
      <c r="AU91" s="5"/>
    </row>
    <row r="92" spans="39:48" x14ac:dyDescent="0.2">
      <c r="AO92" s="5"/>
      <c r="AP92" s="5"/>
      <c r="AQ92" s="24"/>
      <c r="AR92" s="23"/>
      <c r="AS92" s="5"/>
      <c r="AU92" s="5"/>
    </row>
    <row r="93" spans="39:48" x14ac:dyDescent="0.2">
      <c r="AO93" s="5"/>
      <c r="AP93" s="5"/>
      <c r="AQ93" s="24"/>
      <c r="AR93" s="23"/>
      <c r="AS93" s="5"/>
      <c r="AU93" s="5"/>
    </row>
    <row r="94" spans="39:48" x14ac:dyDescent="0.2">
      <c r="AO94" s="5"/>
      <c r="AP94" s="5"/>
      <c r="AQ94" s="24"/>
      <c r="AR94" s="23"/>
      <c r="AS94" s="5"/>
      <c r="AU94" s="5"/>
    </row>
    <row r="95" spans="39:48" x14ac:dyDescent="0.2">
      <c r="AO95" s="5"/>
      <c r="AP95" s="5"/>
      <c r="AQ95" s="24"/>
      <c r="AR95" s="23"/>
      <c r="AS95" s="5"/>
      <c r="AU95" s="5"/>
    </row>
    <row r="96" spans="39:48" x14ac:dyDescent="0.2">
      <c r="AO96" s="5"/>
      <c r="AP96" s="5"/>
      <c r="AQ96" s="24"/>
      <c r="AR96" s="23"/>
      <c r="AS96" s="5"/>
      <c r="AU96" s="5"/>
    </row>
    <row r="97" spans="41:47" x14ac:dyDescent="0.2">
      <c r="AO97" s="5"/>
      <c r="AP97" s="5"/>
      <c r="AQ97" s="24"/>
      <c r="AR97" s="23"/>
      <c r="AS97" s="5"/>
      <c r="AU97" s="5"/>
    </row>
    <row r="98" spans="41:47" x14ac:dyDescent="0.2">
      <c r="AO98" s="5"/>
      <c r="AP98" s="5"/>
      <c r="AQ98" s="24"/>
      <c r="AR98" s="23"/>
      <c r="AS98" s="5"/>
      <c r="AU98" s="5"/>
    </row>
    <row r="99" spans="41:47" x14ac:dyDescent="0.2">
      <c r="AO99" s="5"/>
      <c r="AP99" s="5"/>
      <c r="AQ99" s="24"/>
      <c r="AR99" s="23"/>
      <c r="AS99" s="5"/>
      <c r="AU99" s="5"/>
    </row>
    <row r="100" spans="41:47" x14ac:dyDescent="0.2">
      <c r="AO100" s="5"/>
      <c r="AP100" s="5"/>
      <c r="AQ100" s="24"/>
      <c r="AR100" s="23"/>
      <c r="AS100" s="5"/>
      <c r="AU100" s="5"/>
    </row>
    <row r="101" spans="41:47" x14ac:dyDescent="0.2">
      <c r="AO101" s="5"/>
      <c r="AP101" s="5"/>
      <c r="AQ101" s="24"/>
      <c r="AR101" s="23"/>
      <c r="AS101" s="5"/>
      <c r="AU101" s="5"/>
    </row>
    <row r="102" spans="41:47" x14ac:dyDescent="0.2">
      <c r="AO102" s="5"/>
      <c r="AP102" s="5"/>
      <c r="AQ102" s="24"/>
      <c r="AR102" s="23"/>
      <c r="AS102" s="5"/>
      <c r="AU102" s="5"/>
    </row>
    <row r="103" spans="41:47" x14ac:dyDescent="0.2">
      <c r="AO103" s="5"/>
      <c r="AP103" s="5"/>
      <c r="AQ103" s="24"/>
      <c r="AR103" s="23"/>
      <c r="AS103" s="5"/>
      <c r="AU103" s="5"/>
    </row>
    <row r="104" spans="41:47" x14ac:dyDescent="0.2">
      <c r="AO104" s="5"/>
      <c r="AP104" s="5"/>
      <c r="AQ104" s="24"/>
      <c r="AR104" s="23"/>
      <c r="AS104" s="5"/>
      <c r="AU104" s="5"/>
    </row>
    <row r="105" spans="41:47" x14ac:dyDescent="0.2">
      <c r="AO105" s="5"/>
      <c r="AP105" s="5"/>
      <c r="AQ105" s="24"/>
      <c r="AR105" s="23"/>
      <c r="AS105" s="5"/>
      <c r="AU105" s="5"/>
    </row>
    <row r="106" spans="41:47" x14ac:dyDescent="0.2">
      <c r="AO106" s="5"/>
      <c r="AP106" s="5"/>
      <c r="AQ106" s="24"/>
      <c r="AR106" s="23"/>
      <c r="AS106" s="5"/>
      <c r="AU106" s="5"/>
    </row>
    <row r="107" spans="41:47" x14ac:dyDescent="0.2">
      <c r="AO107" s="5"/>
      <c r="AP107" s="5"/>
      <c r="AQ107" s="24"/>
      <c r="AR107" s="23"/>
      <c r="AS107" s="5"/>
      <c r="AU107" s="5"/>
    </row>
    <row r="108" spans="41:47" x14ac:dyDescent="0.2">
      <c r="AO108" s="5"/>
      <c r="AP108" s="5"/>
      <c r="AQ108" s="24"/>
      <c r="AR108" s="23"/>
      <c r="AS108" s="5"/>
      <c r="AU108" s="5"/>
    </row>
    <row r="109" spans="41:47" x14ac:dyDescent="0.2">
      <c r="AO109" s="5"/>
      <c r="AP109" s="5"/>
      <c r="AQ109" s="24"/>
      <c r="AR109" s="23"/>
      <c r="AS109" s="5"/>
      <c r="AU109" s="5"/>
    </row>
    <row r="110" spans="41:47" x14ac:dyDescent="0.2">
      <c r="AO110" s="5"/>
      <c r="AP110" s="5"/>
      <c r="AQ110" s="24"/>
      <c r="AR110" s="23"/>
      <c r="AS110" s="5"/>
      <c r="AU110" s="5"/>
    </row>
    <row r="111" spans="41:47" x14ac:dyDescent="0.2">
      <c r="AO111" s="5"/>
      <c r="AP111" s="5"/>
      <c r="AQ111" s="24"/>
      <c r="AR111" s="23"/>
      <c r="AS111" s="5"/>
      <c r="AU111" s="5"/>
    </row>
    <row r="112" spans="41:47" x14ac:dyDescent="0.2">
      <c r="AO112" s="5"/>
      <c r="AP112" s="5"/>
      <c r="AQ112" s="24"/>
      <c r="AR112" s="23"/>
      <c r="AS112" s="5"/>
      <c r="AU112" s="5"/>
    </row>
    <row r="113" spans="41:47" x14ac:dyDescent="0.2">
      <c r="AO113" s="5"/>
      <c r="AP113" s="5"/>
      <c r="AQ113" s="24"/>
      <c r="AR113" s="23"/>
      <c r="AS113" s="5"/>
      <c r="AU113" s="5"/>
    </row>
    <row r="114" spans="41:47" x14ac:dyDescent="0.2">
      <c r="AO114" s="5"/>
      <c r="AP114" s="5"/>
      <c r="AQ114" s="24"/>
      <c r="AR114" s="23"/>
      <c r="AS114" s="5"/>
      <c r="AU114" s="5"/>
    </row>
    <row r="115" spans="41:47" x14ac:dyDescent="0.2">
      <c r="AO115" s="5"/>
      <c r="AP115" s="5"/>
      <c r="AQ115" s="24"/>
      <c r="AR115" s="23"/>
      <c r="AS115" s="5"/>
      <c r="AU115" s="5"/>
    </row>
    <row r="116" spans="41:47" x14ac:dyDescent="0.2">
      <c r="AO116" s="5"/>
      <c r="AP116" s="5"/>
      <c r="AQ116" s="24"/>
      <c r="AR116" s="23"/>
      <c r="AS116" s="5"/>
      <c r="AU116" s="5"/>
    </row>
    <row r="117" spans="41:47" x14ac:dyDescent="0.2">
      <c r="AO117" s="5"/>
      <c r="AP117" s="5"/>
      <c r="AQ117" s="24"/>
      <c r="AR117" s="23"/>
      <c r="AS117" s="5"/>
      <c r="AU117" s="5"/>
    </row>
    <row r="118" spans="41:47" x14ac:dyDescent="0.2">
      <c r="AO118" s="5"/>
      <c r="AP118" s="5"/>
      <c r="AQ118" s="24"/>
      <c r="AR118" s="23"/>
      <c r="AS118" s="5"/>
      <c r="AU118" s="5"/>
    </row>
    <row r="119" spans="41:47" x14ac:dyDescent="0.2">
      <c r="AO119" s="5"/>
      <c r="AP119" s="5"/>
      <c r="AQ119" s="24"/>
      <c r="AR119" s="23"/>
      <c r="AS119" s="5"/>
      <c r="AU119" s="5"/>
    </row>
    <row r="120" spans="41:47" x14ac:dyDescent="0.2">
      <c r="AO120" s="5"/>
      <c r="AP120" s="5"/>
      <c r="AQ120" s="24"/>
      <c r="AR120" s="23"/>
      <c r="AS120" s="5"/>
      <c r="AU120" s="5"/>
    </row>
    <row r="121" spans="41:47" x14ac:dyDescent="0.2">
      <c r="AO121" s="5"/>
      <c r="AP121" s="5"/>
      <c r="AQ121" s="24"/>
      <c r="AR121" s="23"/>
      <c r="AS121" s="5"/>
      <c r="AU121" s="5"/>
    </row>
    <row r="122" spans="41:47" x14ac:dyDescent="0.2">
      <c r="AO122" s="5"/>
      <c r="AP122" s="5"/>
      <c r="AQ122" s="24"/>
      <c r="AR122" s="23"/>
      <c r="AS122" s="5"/>
      <c r="AU122" s="5"/>
    </row>
    <row r="123" spans="41:47" x14ac:dyDescent="0.2">
      <c r="AO123" s="5"/>
      <c r="AP123" s="5"/>
      <c r="AQ123" s="24"/>
      <c r="AR123" s="23"/>
      <c r="AS123" s="5"/>
      <c r="AU123" s="5"/>
    </row>
    <row r="124" spans="41:47" x14ac:dyDescent="0.2">
      <c r="AO124" s="5"/>
      <c r="AP124" s="5"/>
      <c r="AQ124" s="24"/>
      <c r="AR124" s="23"/>
      <c r="AS124" s="5"/>
      <c r="AU124" s="5"/>
    </row>
    <row r="125" spans="41:47" x14ac:dyDescent="0.2">
      <c r="AO125" s="5"/>
      <c r="AP125" s="5"/>
      <c r="AQ125" s="24"/>
      <c r="AR125" s="23"/>
      <c r="AS125" s="5"/>
      <c r="AU125" s="5"/>
    </row>
    <row r="126" spans="41:47" x14ac:dyDescent="0.2">
      <c r="AO126" s="5"/>
      <c r="AP126" s="5"/>
      <c r="AQ126" s="24"/>
      <c r="AR126" s="23"/>
      <c r="AS126" s="5"/>
      <c r="AU126" s="5"/>
    </row>
    <row r="127" spans="41:47" x14ac:dyDescent="0.2">
      <c r="AO127" s="5"/>
      <c r="AP127" s="5"/>
      <c r="AQ127" s="24"/>
      <c r="AR127" s="23"/>
      <c r="AS127" s="5"/>
      <c r="AU127" s="5"/>
    </row>
    <row r="128" spans="41:47" x14ac:dyDescent="0.2">
      <c r="AO128" s="5"/>
      <c r="AP128" s="5"/>
      <c r="AQ128" s="24"/>
      <c r="AR128" s="23"/>
      <c r="AS128" s="5"/>
      <c r="AU128" s="5"/>
    </row>
    <row r="129" spans="41:47" x14ac:dyDescent="0.2">
      <c r="AO129" s="5"/>
      <c r="AP129" s="5"/>
      <c r="AQ129" s="24"/>
      <c r="AR129" s="23"/>
      <c r="AS129" s="5"/>
      <c r="AU129" s="5"/>
    </row>
    <row r="130" spans="41:47" x14ac:dyDescent="0.2">
      <c r="AO130" s="5"/>
      <c r="AP130" s="5"/>
      <c r="AQ130" s="24"/>
      <c r="AR130" s="23"/>
      <c r="AS130" s="5"/>
      <c r="AU130" s="5"/>
    </row>
    <row r="131" spans="41:47" x14ac:dyDescent="0.2">
      <c r="AO131" s="5"/>
      <c r="AP131" s="5"/>
      <c r="AQ131" s="24"/>
      <c r="AR131" s="23"/>
      <c r="AS131" s="5"/>
      <c r="AU131" s="5"/>
    </row>
    <row r="132" spans="41:47" x14ac:dyDescent="0.2">
      <c r="AO132" s="5"/>
      <c r="AP132" s="5"/>
      <c r="AQ132" s="24"/>
      <c r="AR132" s="23"/>
      <c r="AS132" s="5"/>
      <c r="AU132" s="5"/>
    </row>
    <row r="133" spans="41:47" x14ac:dyDescent="0.2">
      <c r="AO133" s="5"/>
      <c r="AP133" s="5"/>
      <c r="AQ133" s="24"/>
      <c r="AR133" s="23"/>
      <c r="AS133" s="5"/>
      <c r="AU133" s="5"/>
    </row>
    <row r="134" spans="41:47" x14ac:dyDescent="0.2">
      <c r="AO134" s="5"/>
      <c r="AP134" s="5"/>
      <c r="AQ134" s="24"/>
      <c r="AR134" s="23"/>
      <c r="AS134" s="5"/>
      <c r="AU134" s="5"/>
    </row>
    <row r="135" spans="41:47" x14ac:dyDescent="0.2">
      <c r="AO135" s="5"/>
      <c r="AP135" s="5"/>
      <c r="AQ135" s="24"/>
      <c r="AR135" s="23"/>
      <c r="AS135" s="5"/>
      <c r="AU135" s="5"/>
    </row>
    <row r="136" spans="41:47" x14ac:dyDescent="0.2">
      <c r="AO136" s="5"/>
      <c r="AP136" s="5"/>
      <c r="AQ136" s="24"/>
      <c r="AR136" s="23"/>
      <c r="AS136" s="5"/>
      <c r="AU136" s="5"/>
    </row>
    <row r="137" spans="41:47" x14ac:dyDescent="0.2">
      <c r="AO137" s="5"/>
      <c r="AP137" s="5"/>
      <c r="AQ137" s="24"/>
      <c r="AR137" s="23"/>
      <c r="AS137" s="5"/>
      <c r="AU137" s="5"/>
    </row>
    <row r="138" spans="41:47" x14ac:dyDescent="0.2">
      <c r="AO138" s="5"/>
      <c r="AP138" s="5"/>
      <c r="AQ138" s="24"/>
      <c r="AR138" s="23"/>
      <c r="AS138" s="5"/>
      <c r="AU138" s="5"/>
    </row>
    <row r="139" spans="41:47" x14ac:dyDescent="0.2">
      <c r="AO139" s="5"/>
      <c r="AP139" s="5"/>
      <c r="AQ139" s="24"/>
      <c r="AR139" s="23"/>
      <c r="AS139" s="5"/>
      <c r="AU139" s="5"/>
    </row>
    <row r="140" spans="41:47" x14ac:dyDescent="0.2">
      <c r="AO140" s="5"/>
      <c r="AP140" s="5"/>
      <c r="AQ140" s="24"/>
      <c r="AR140" s="23"/>
      <c r="AS140" s="5"/>
      <c r="AU140" s="5"/>
    </row>
    <row r="141" spans="41:47" x14ac:dyDescent="0.2">
      <c r="AO141" s="5"/>
      <c r="AP141" s="5"/>
      <c r="AQ141" s="24"/>
      <c r="AR141" s="23"/>
      <c r="AS141" s="5"/>
      <c r="AU141" s="5"/>
    </row>
    <row r="142" spans="41:47" x14ac:dyDescent="0.2">
      <c r="AO142" s="5"/>
      <c r="AP142" s="5"/>
      <c r="AQ142" s="24"/>
      <c r="AR142" s="23"/>
      <c r="AS142" s="5"/>
      <c r="AU142" s="5"/>
    </row>
    <row r="143" spans="41:47" x14ac:dyDescent="0.2">
      <c r="AO143" s="5"/>
      <c r="AP143" s="5"/>
      <c r="AQ143" s="24"/>
      <c r="AR143" s="23"/>
      <c r="AS143" s="5"/>
      <c r="AU143" s="5"/>
    </row>
    <row r="144" spans="41:47" x14ac:dyDescent="0.2">
      <c r="AO144" s="5"/>
      <c r="AP144" s="5"/>
      <c r="AQ144" s="24"/>
      <c r="AR144" s="23"/>
      <c r="AS144" s="5"/>
      <c r="AU144" s="5"/>
    </row>
    <row r="145" spans="41:47" x14ac:dyDescent="0.2">
      <c r="AO145" s="5"/>
      <c r="AP145" s="5"/>
      <c r="AQ145" s="24"/>
      <c r="AR145" s="23"/>
      <c r="AS145" s="5"/>
      <c r="AU145" s="5"/>
    </row>
    <row r="146" spans="41:47" x14ac:dyDescent="0.2">
      <c r="AO146" s="5"/>
      <c r="AP146" s="5"/>
      <c r="AQ146" s="24"/>
      <c r="AR146" s="23"/>
      <c r="AS146" s="5"/>
      <c r="AU146" s="5"/>
    </row>
    <row r="147" spans="41:47" x14ac:dyDescent="0.2">
      <c r="AO147" s="5"/>
      <c r="AP147" s="5"/>
      <c r="AQ147" s="24"/>
      <c r="AR147" s="23"/>
      <c r="AS147" s="5"/>
      <c r="AU147" s="5"/>
    </row>
    <row r="148" spans="41:47" x14ac:dyDescent="0.2">
      <c r="AO148" s="5"/>
      <c r="AP148" s="5"/>
      <c r="AQ148" s="24"/>
      <c r="AR148" s="23"/>
      <c r="AS148" s="5"/>
      <c r="AU148" s="5"/>
    </row>
    <row r="149" spans="41:47" x14ac:dyDescent="0.2">
      <c r="AO149" s="5"/>
      <c r="AP149" s="5"/>
      <c r="AQ149" s="24"/>
      <c r="AR149" s="23"/>
      <c r="AS149" s="5"/>
      <c r="AU149" s="5"/>
    </row>
    <row r="150" spans="41:47" x14ac:dyDescent="0.2">
      <c r="AO150" s="5"/>
      <c r="AP150" s="5"/>
      <c r="AQ150" s="24"/>
      <c r="AR150" s="23"/>
      <c r="AS150" s="5"/>
      <c r="AU150" s="5"/>
    </row>
    <row r="151" spans="41:47" x14ac:dyDescent="0.2">
      <c r="AO151" s="5"/>
      <c r="AP151" s="5"/>
      <c r="AQ151" s="24"/>
      <c r="AR151" s="23"/>
      <c r="AS151" s="5"/>
      <c r="AU151" s="5"/>
    </row>
    <row r="152" spans="41:47" x14ac:dyDescent="0.2">
      <c r="AO152" s="5"/>
      <c r="AP152" s="5"/>
      <c r="AQ152" s="24"/>
      <c r="AR152" s="23"/>
      <c r="AS152" s="5"/>
      <c r="AU152" s="5"/>
    </row>
    <row r="153" spans="41:47" x14ac:dyDescent="0.2">
      <c r="AO153" s="5"/>
      <c r="AP153" s="5"/>
      <c r="AQ153" s="24"/>
      <c r="AR153" s="23"/>
      <c r="AS153" s="5"/>
      <c r="AU153" s="5"/>
    </row>
    <row r="154" spans="41:47" x14ac:dyDescent="0.2">
      <c r="AO154" s="5"/>
      <c r="AP154" s="5"/>
      <c r="AQ154" s="24"/>
      <c r="AR154" s="23"/>
      <c r="AS154" s="5"/>
      <c r="AU154" s="5"/>
    </row>
    <row r="155" spans="41:47" x14ac:dyDescent="0.2">
      <c r="AO155" s="5"/>
      <c r="AP155" s="5"/>
      <c r="AQ155" s="24"/>
      <c r="AR155" s="23"/>
      <c r="AS155" s="5"/>
      <c r="AU155" s="5"/>
    </row>
    <row r="156" spans="41:47" x14ac:dyDescent="0.2">
      <c r="AO156" s="5"/>
      <c r="AP156" s="5"/>
      <c r="AQ156" s="24"/>
      <c r="AR156" s="23"/>
      <c r="AS156" s="5"/>
      <c r="AU156" s="5"/>
    </row>
    <row r="157" spans="41:47" x14ac:dyDescent="0.2">
      <c r="AO157" s="5"/>
      <c r="AP157" s="5"/>
      <c r="AQ157" s="24"/>
      <c r="AR157" s="23"/>
      <c r="AS157" s="5"/>
      <c r="AU157" s="5"/>
    </row>
    <row r="158" spans="41:47" x14ac:dyDescent="0.2">
      <c r="AO158" s="5"/>
      <c r="AP158" s="5"/>
      <c r="AQ158" s="24"/>
      <c r="AR158" s="23"/>
      <c r="AS158" s="5"/>
      <c r="AU158" s="5"/>
    </row>
    <row r="159" spans="41:47" x14ac:dyDescent="0.2">
      <c r="AO159" s="5"/>
      <c r="AP159" s="5"/>
      <c r="AQ159" s="24"/>
      <c r="AR159" s="23"/>
      <c r="AS159" s="5"/>
      <c r="AU159" s="5"/>
    </row>
    <row r="160" spans="41:47" x14ac:dyDescent="0.2">
      <c r="AO160" s="5"/>
      <c r="AP160" s="5"/>
      <c r="AQ160" s="24"/>
      <c r="AR160" s="23"/>
      <c r="AS160" s="5"/>
      <c r="AU160" s="5"/>
    </row>
    <row r="161" spans="41:47" x14ac:dyDescent="0.2">
      <c r="AO161" s="5"/>
      <c r="AP161" s="5"/>
      <c r="AQ161" s="24"/>
      <c r="AR161" s="23"/>
      <c r="AS161" s="5"/>
      <c r="AU161" s="5"/>
    </row>
    <row r="162" spans="41:47" x14ac:dyDescent="0.2">
      <c r="AO162" s="5"/>
      <c r="AP162" s="5"/>
      <c r="AQ162" s="24"/>
      <c r="AR162" s="23"/>
      <c r="AS162" s="5"/>
      <c r="AU162" s="5"/>
    </row>
    <row r="163" spans="41:47" x14ac:dyDescent="0.2">
      <c r="AO163" s="5"/>
      <c r="AP163" s="5"/>
      <c r="AQ163" s="24"/>
      <c r="AR163" s="23"/>
      <c r="AS163" s="5"/>
      <c r="AU163" s="5"/>
    </row>
    <row r="164" spans="41:47" x14ac:dyDescent="0.2">
      <c r="AO164" s="5"/>
      <c r="AP164" s="5"/>
      <c r="AQ164" s="24"/>
      <c r="AR164" s="23"/>
      <c r="AS164" s="5"/>
      <c r="AU164" s="5"/>
    </row>
    <row r="165" spans="41:47" x14ac:dyDescent="0.2">
      <c r="AO165" s="5"/>
      <c r="AP165" s="5"/>
      <c r="AQ165" s="24"/>
      <c r="AR165" s="23"/>
      <c r="AS165" s="5"/>
      <c r="AU165" s="5"/>
    </row>
    <row r="166" spans="41:47" x14ac:dyDescent="0.2">
      <c r="AO166" s="5"/>
      <c r="AP166" s="5"/>
      <c r="AQ166" s="24"/>
      <c r="AR166" s="23"/>
      <c r="AS166" s="5"/>
      <c r="AU166" s="5"/>
    </row>
    <row r="167" spans="41:47" x14ac:dyDescent="0.2">
      <c r="AO167" s="5"/>
      <c r="AP167" s="5"/>
      <c r="AQ167" s="24"/>
      <c r="AR167" s="23"/>
      <c r="AS167" s="5"/>
      <c r="AU167" s="5"/>
    </row>
    <row r="168" spans="41:47" x14ac:dyDescent="0.2">
      <c r="AO168" s="5"/>
      <c r="AP168" s="5"/>
      <c r="AQ168" s="24"/>
      <c r="AR168" s="23"/>
      <c r="AS168" s="5"/>
      <c r="AU168" s="5"/>
    </row>
    <row r="169" spans="41:47" x14ac:dyDescent="0.2">
      <c r="AO169" s="5"/>
      <c r="AP169" s="5"/>
      <c r="AQ169" s="24"/>
      <c r="AR169" s="23"/>
      <c r="AS169" s="5"/>
      <c r="AU169" s="5"/>
    </row>
    <row r="170" spans="41:47" x14ac:dyDescent="0.2">
      <c r="AO170" s="5"/>
      <c r="AP170" s="5"/>
      <c r="AQ170" s="24"/>
      <c r="AR170" s="23"/>
      <c r="AS170" s="5"/>
      <c r="AU170" s="5"/>
    </row>
    <row r="171" spans="41:47" x14ac:dyDescent="0.2">
      <c r="AO171" s="5"/>
      <c r="AP171" s="5"/>
      <c r="AQ171" s="24"/>
      <c r="AR171" s="23"/>
      <c r="AS171" s="5"/>
      <c r="AU171" s="5"/>
    </row>
    <row r="172" spans="41:47" x14ac:dyDescent="0.2">
      <c r="AO172" s="5"/>
      <c r="AP172" s="5"/>
      <c r="AQ172" s="24"/>
      <c r="AR172" s="23"/>
      <c r="AS172" s="5"/>
      <c r="AU172" s="5"/>
    </row>
    <row r="173" spans="41:47" x14ac:dyDescent="0.2">
      <c r="AO173" s="5"/>
      <c r="AP173" s="5"/>
      <c r="AQ173" s="24"/>
      <c r="AR173" s="23"/>
      <c r="AS173" s="5"/>
      <c r="AU173" s="5"/>
    </row>
    <row r="174" spans="41:47" x14ac:dyDescent="0.2">
      <c r="AO174" s="5"/>
      <c r="AP174" s="5"/>
      <c r="AQ174" s="24"/>
      <c r="AR174" s="23"/>
      <c r="AS174" s="5"/>
      <c r="AU174" s="5"/>
    </row>
    <row r="175" spans="41:47" x14ac:dyDescent="0.2">
      <c r="AO175" s="5"/>
      <c r="AP175" s="5"/>
      <c r="AQ175" s="24"/>
      <c r="AR175" s="23"/>
      <c r="AS175" s="5"/>
      <c r="AU175" s="5"/>
    </row>
    <row r="176" spans="41:47" x14ac:dyDescent="0.2">
      <c r="AO176" s="5"/>
      <c r="AP176" s="5"/>
      <c r="AQ176" s="24"/>
      <c r="AR176" s="23"/>
      <c r="AS176" s="5"/>
      <c r="AU176" s="5"/>
    </row>
    <row r="177" spans="41:47" x14ac:dyDescent="0.2">
      <c r="AO177" s="5"/>
      <c r="AP177" s="5"/>
      <c r="AQ177" s="24"/>
      <c r="AR177" s="23"/>
      <c r="AS177" s="5"/>
      <c r="AU177" s="5"/>
    </row>
    <row r="178" spans="41:47" x14ac:dyDescent="0.2">
      <c r="AO178" s="5"/>
      <c r="AP178" s="5"/>
      <c r="AQ178" s="24"/>
      <c r="AR178" s="23"/>
      <c r="AS178" s="5"/>
      <c r="AU178" s="5"/>
    </row>
    <row r="179" spans="41:47" x14ac:dyDescent="0.2">
      <c r="AO179" s="5"/>
      <c r="AP179" s="5"/>
      <c r="AQ179" s="24"/>
      <c r="AR179" s="23"/>
      <c r="AS179" s="5"/>
      <c r="AU179" s="5"/>
    </row>
    <row r="180" spans="41:47" x14ac:dyDescent="0.2">
      <c r="AO180" s="5"/>
      <c r="AP180" s="5"/>
      <c r="AQ180" s="24"/>
      <c r="AR180" s="23"/>
      <c r="AS180" s="5"/>
      <c r="AU180" s="5"/>
    </row>
    <row r="181" spans="41:47" x14ac:dyDescent="0.2">
      <c r="AO181" s="5"/>
      <c r="AP181" s="5"/>
      <c r="AQ181" s="24"/>
      <c r="AR181" s="23"/>
      <c r="AS181" s="5"/>
      <c r="AU181" s="5"/>
    </row>
    <row r="182" spans="41:47" x14ac:dyDescent="0.2">
      <c r="AO182" s="5"/>
      <c r="AP182" s="5"/>
      <c r="AQ182" s="24"/>
      <c r="AR182" s="23"/>
      <c r="AS182" s="5"/>
      <c r="AU182" s="5"/>
    </row>
    <row r="183" spans="41:47" x14ac:dyDescent="0.2">
      <c r="AO183" s="5"/>
      <c r="AP183" s="5"/>
      <c r="AQ183" s="24"/>
      <c r="AR183" s="23"/>
      <c r="AS183" s="5"/>
      <c r="AU183" s="5"/>
    </row>
    <row r="184" spans="41:47" x14ac:dyDescent="0.2">
      <c r="AO184" s="5"/>
      <c r="AP184" s="5"/>
      <c r="AQ184" s="24"/>
      <c r="AR184" s="23"/>
      <c r="AS184" s="5"/>
      <c r="AU184" s="5"/>
    </row>
    <row r="185" spans="41:47" x14ac:dyDescent="0.2">
      <c r="AO185" s="5"/>
      <c r="AP185" s="5"/>
      <c r="AQ185" s="24"/>
      <c r="AR185" s="23"/>
      <c r="AS185" s="5"/>
      <c r="AU185" s="5"/>
    </row>
    <row r="186" spans="41:47" x14ac:dyDescent="0.2">
      <c r="AO186" s="5"/>
      <c r="AP186" s="5"/>
      <c r="AQ186" s="24"/>
      <c r="AR186" s="23"/>
      <c r="AS186" s="5"/>
      <c r="AU186" s="5"/>
    </row>
    <row r="187" spans="41:47" x14ac:dyDescent="0.2">
      <c r="AO187" s="5"/>
      <c r="AP187" s="5"/>
      <c r="AQ187" s="24"/>
      <c r="AR187" s="23"/>
      <c r="AS187" s="5"/>
      <c r="AU187" s="5"/>
    </row>
    <row r="188" spans="41:47" x14ac:dyDescent="0.2">
      <c r="AO188" s="5"/>
      <c r="AP188" s="5"/>
      <c r="AQ188" s="24"/>
      <c r="AR188" s="23"/>
      <c r="AS188" s="5"/>
      <c r="AU188" s="5"/>
    </row>
    <row r="189" spans="41:47" x14ac:dyDescent="0.2">
      <c r="AO189" s="5"/>
      <c r="AP189" s="5"/>
      <c r="AQ189" s="24"/>
      <c r="AR189" s="23"/>
      <c r="AS189" s="5"/>
      <c r="AU189" s="5"/>
    </row>
    <row r="190" spans="41:47" x14ac:dyDescent="0.2">
      <c r="AO190" s="5"/>
      <c r="AP190" s="5"/>
      <c r="AQ190" s="24"/>
      <c r="AR190" s="23"/>
      <c r="AS190" s="5"/>
      <c r="AU190" s="5"/>
    </row>
    <row r="191" spans="41:47" x14ac:dyDescent="0.2">
      <c r="AO191" s="5"/>
      <c r="AP191" s="5"/>
      <c r="AQ191" s="24"/>
      <c r="AR191" s="23"/>
      <c r="AS191" s="5"/>
      <c r="AU191" s="5"/>
    </row>
    <row r="192" spans="41:47" x14ac:dyDescent="0.2">
      <c r="AO192" s="5"/>
      <c r="AP192" s="5"/>
      <c r="AQ192" s="24"/>
      <c r="AR192" s="23"/>
      <c r="AS192" s="5"/>
      <c r="AU192" s="5"/>
    </row>
    <row r="193" spans="41:47" x14ac:dyDescent="0.2">
      <c r="AO193" s="5"/>
      <c r="AP193" s="5"/>
      <c r="AQ193" s="24"/>
      <c r="AR193" s="23"/>
      <c r="AS193" s="5"/>
      <c r="AU193" s="5"/>
    </row>
    <row r="194" spans="41:47" x14ac:dyDescent="0.2">
      <c r="AO194" s="5"/>
      <c r="AP194" s="5"/>
      <c r="AQ194" s="24"/>
      <c r="AR194" s="23"/>
      <c r="AS194" s="5"/>
      <c r="AU194" s="5"/>
    </row>
    <row r="195" spans="41:47" x14ac:dyDescent="0.2">
      <c r="AO195" s="5"/>
      <c r="AP195" s="5"/>
      <c r="AQ195" s="24"/>
      <c r="AR195" s="23"/>
      <c r="AS195" s="5"/>
      <c r="AU195" s="5"/>
    </row>
    <row r="196" spans="41:47" x14ac:dyDescent="0.2">
      <c r="AO196" s="5"/>
      <c r="AP196" s="5"/>
      <c r="AQ196" s="24"/>
      <c r="AR196" s="23"/>
      <c r="AS196" s="5"/>
      <c r="AU196" s="5"/>
    </row>
    <row r="197" spans="41:47" x14ac:dyDescent="0.2">
      <c r="AO197" s="5"/>
      <c r="AP197" s="5"/>
      <c r="AQ197" s="24"/>
      <c r="AR197" s="23"/>
      <c r="AS197" s="5"/>
      <c r="AU197" s="5"/>
    </row>
    <row r="198" spans="41:47" x14ac:dyDescent="0.2">
      <c r="AO198" s="5"/>
      <c r="AP198" s="5"/>
      <c r="AQ198" s="24"/>
      <c r="AR198" s="23"/>
      <c r="AS198" s="5"/>
      <c r="AU198" s="5"/>
    </row>
    <row r="199" spans="41:47" x14ac:dyDescent="0.2">
      <c r="AO199" s="5"/>
      <c r="AP199" s="5"/>
      <c r="AQ199" s="24"/>
      <c r="AR199" s="23"/>
      <c r="AS199" s="5"/>
      <c r="AU199" s="5"/>
    </row>
    <row r="200" spans="41:47" x14ac:dyDescent="0.2">
      <c r="AO200" s="5"/>
      <c r="AP200" s="5"/>
      <c r="AQ200" s="24"/>
      <c r="AR200" s="23"/>
      <c r="AS200" s="5"/>
      <c r="AU200" s="5"/>
    </row>
    <row r="201" spans="41:47" x14ac:dyDescent="0.2">
      <c r="AO201" s="5"/>
      <c r="AP201" s="5"/>
      <c r="AQ201" s="24"/>
      <c r="AR201" s="23"/>
      <c r="AS201" s="5"/>
      <c r="AU201" s="5"/>
    </row>
    <row r="202" spans="41:47" x14ac:dyDescent="0.2">
      <c r="AO202" s="5"/>
      <c r="AP202" s="5"/>
      <c r="AQ202" s="24"/>
      <c r="AR202" s="23"/>
      <c r="AS202" s="5"/>
      <c r="AU202" s="5"/>
    </row>
    <row r="203" spans="41:47" x14ac:dyDescent="0.2">
      <c r="AO203" s="5"/>
      <c r="AP203" s="5"/>
      <c r="AQ203" s="24"/>
      <c r="AR203" s="23"/>
      <c r="AS203" s="5"/>
      <c r="AU203" s="5"/>
    </row>
    <row r="204" spans="41:47" x14ac:dyDescent="0.2">
      <c r="AO204" s="5"/>
      <c r="AP204" s="5"/>
      <c r="AQ204" s="24"/>
      <c r="AR204" s="23"/>
      <c r="AS204" s="5"/>
      <c r="AU204" s="5"/>
    </row>
    <row r="205" spans="41:47" x14ac:dyDescent="0.2">
      <c r="AO205" s="5"/>
      <c r="AP205" s="5"/>
      <c r="AQ205" s="24"/>
      <c r="AR205" s="23"/>
      <c r="AS205" s="5"/>
      <c r="AU205" s="5"/>
    </row>
    <row r="206" spans="41:47" x14ac:dyDescent="0.2">
      <c r="AO206" s="5"/>
      <c r="AP206" s="5"/>
      <c r="AQ206" s="24"/>
      <c r="AR206" s="23"/>
      <c r="AS206" s="5"/>
      <c r="AU206" s="5"/>
    </row>
    <row r="207" spans="41:47" x14ac:dyDescent="0.2">
      <c r="AO207" s="5"/>
      <c r="AP207" s="5"/>
      <c r="AQ207" s="24"/>
      <c r="AR207" s="23"/>
      <c r="AS207" s="5"/>
      <c r="AU207" s="5"/>
    </row>
    <row r="208" spans="41:47" x14ac:dyDescent="0.2">
      <c r="AO208" s="5"/>
      <c r="AP208" s="5"/>
      <c r="AQ208" s="24"/>
      <c r="AR208" s="23"/>
      <c r="AS208" s="5"/>
      <c r="AU208" s="5"/>
    </row>
    <row r="209" spans="41:47" x14ac:dyDescent="0.2">
      <c r="AO209" s="5"/>
      <c r="AP209" s="5"/>
      <c r="AQ209" s="24"/>
      <c r="AR209" s="23"/>
      <c r="AS209" s="5"/>
      <c r="AU209" s="5"/>
    </row>
    <row r="210" spans="41:47" x14ac:dyDescent="0.2">
      <c r="AO210" s="5"/>
      <c r="AP210" s="5"/>
      <c r="AQ210" s="24"/>
      <c r="AR210" s="23"/>
      <c r="AS210" s="5"/>
      <c r="AU210" s="5"/>
    </row>
    <row r="211" spans="41:47" x14ac:dyDescent="0.2">
      <c r="AO211" s="5"/>
      <c r="AP211" s="5"/>
      <c r="AQ211" s="24"/>
      <c r="AR211" s="23"/>
      <c r="AS211" s="5"/>
      <c r="AU211" s="5"/>
    </row>
    <row r="212" spans="41:47" x14ac:dyDescent="0.2">
      <c r="AO212" s="5"/>
      <c r="AP212" s="5"/>
      <c r="AQ212" s="24"/>
      <c r="AR212" s="23"/>
      <c r="AS212" s="5"/>
      <c r="AU212" s="5"/>
    </row>
    <row r="213" spans="41:47" x14ac:dyDescent="0.2">
      <c r="AO213" s="5"/>
      <c r="AP213" s="5"/>
      <c r="AQ213" s="24"/>
      <c r="AR213" s="23"/>
      <c r="AS213" s="5"/>
      <c r="AU213" s="5"/>
    </row>
    <row r="214" spans="41:47" x14ac:dyDescent="0.2">
      <c r="AO214" s="5"/>
      <c r="AP214" s="5"/>
      <c r="AQ214" s="24"/>
      <c r="AR214" s="23"/>
      <c r="AS214" s="5"/>
      <c r="AU214" s="5"/>
    </row>
    <row r="215" spans="41:47" x14ac:dyDescent="0.2">
      <c r="AO215" s="5"/>
      <c r="AP215" s="5"/>
      <c r="AQ215" s="24"/>
      <c r="AR215" s="23"/>
      <c r="AS215" s="5"/>
      <c r="AU215" s="5"/>
    </row>
    <row r="216" spans="41:47" x14ac:dyDescent="0.2">
      <c r="AO216" s="5"/>
      <c r="AP216" s="5"/>
      <c r="AQ216" s="24"/>
      <c r="AR216" s="23"/>
      <c r="AS216" s="5"/>
      <c r="AU216" s="5"/>
    </row>
    <row r="217" spans="41:47" x14ac:dyDescent="0.2">
      <c r="AO217" s="5"/>
      <c r="AP217" s="5"/>
      <c r="AQ217" s="24"/>
      <c r="AR217" s="23"/>
      <c r="AS217" s="5"/>
      <c r="AU217" s="5"/>
    </row>
    <row r="218" spans="41:47" x14ac:dyDescent="0.2">
      <c r="AO218" s="5"/>
      <c r="AP218" s="5"/>
      <c r="AQ218" s="24"/>
      <c r="AR218" s="23"/>
      <c r="AS218" s="5"/>
      <c r="AU218" s="5"/>
    </row>
    <row r="219" spans="41:47" x14ac:dyDescent="0.2">
      <c r="AO219" s="5"/>
      <c r="AP219" s="5"/>
      <c r="AQ219" s="24"/>
      <c r="AR219" s="23"/>
      <c r="AS219" s="5"/>
      <c r="AU219" s="5"/>
    </row>
    <row r="220" spans="41:47" x14ac:dyDescent="0.2">
      <c r="AO220" s="5"/>
      <c r="AP220" s="5"/>
      <c r="AQ220" s="24"/>
      <c r="AR220" s="23"/>
      <c r="AS220" s="5"/>
      <c r="AU220" s="5"/>
    </row>
    <row r="221" spans="41:47" x14ac:dyDescent="0.2">
      <c r="AO221" s="5"/>
      <c r="AP221" s="5"/>
      <c r="AQ221" s="24"/>
      <c r="AR221" s="23"/>
      <c r="AS221" s="5"/>
      <c r="AU221" s="5"/>
    </row>
    <row r="222" spans="41:47" x14ac:dyDescent="0.2">
      <c r="AO222" s="5"/>
      <c r="AP222" s="5"/>
      <c r="AQ222" s="24"/>
      <c r="AR222" s="23"/>
      <c r="AS222" s="5"/>
      <c r="AU222" s="5"/>
    </row>
    <row r="223" spans="41:47" x14ac:dyDescent="0.2">
      <c r="AO223" s="5"/>
      <c r="AP223" s="5"/>
      <c r="AQ223" s="24"/>
      <c r="AR223" s="23"/>
      <c r="AS223" s="5"/>
      <c r="AU223" s="5"/>
    </row>
    <row r="224" spans="41:47" x14ac:dyDescent="0.2">
      <c r="AO224" s="5"/>
      <c r="AP224" s="5"/>
      <c r="AQ224" s="24"/>
      <c r="AR224" s="23"/>
      <c r="AS224" s="5"/>
      <c r="AU224" s="5"/>
    </row>
    <row r="225" spans="41:47" x14ac:dyDescent="0.2">
      <c r="AO225" s="5"/>
      <c r="AP225" s="5"/>
      <c r="AQ225" s="24"/>
      <c r="AR225" s="23"/>
      <c r="AS225" s="5"/>
      <c r="AU225" s="5"/>
    </row>
    <row r="226" spans="41:47" x14ac:dyDescent="0.2">
      <c r="AO226" s="5"/>
      <c r="AP226" s="5"/>
      <c r="AQ226" s="24"/>
      <c r="AR226" s="23"/>
      <c r="AS226" s="5"/>
      <c r="AU226" s="5"/>
    </row>
    <row r="227" spans="41:47" x14ac:dyDescent="0.2">
      <c r="AO227" s="5"/>
      <c r="AP227" s="5"/>
      <c r="AQ227" s="24"/>
      <c r="AR227" s="23"/>
      <c r="AS227" s="5"/>
      <c r="AU227" s="5"/>
    </row>
    <row r="228" spans="41:47" x14ac:dyDescent="0.2">
      <c r="AO228" s="5"/>
      <c r="AP228" s="5"/>
      <c r="AQ228" s="24"/>
      <c r="AR228" s="23"/>
      <c r="AS228" s="5"/>
      <c r="AU228" s="5"/>
    </row>
    <row r="229" spans="41:47" x14ac:dyDescent="0.2">
      <c r="AO229" s="5"/>
      <c r="AP229" s="5"/>
      <c r="AQ229" s="24"/>
      <c r="AR229" s="23"/>
      <c r="AS229" s="5"/>
      <c r="AU229" s="5"/>
    </row>
    <row r="230" spans="41:47" x14ac:dyDescent="0.2">
      <c r="AO230" s="5"/>
      <c r="AP230" s="5"/>
      <c r="AQ230" s="24"/>
      <c r="AR230" s="23"/>
      <c r="AS230" s="5"/>
      <c r="AU230" s="5"/>
    </row>
    <row r="231" spans="41:47" x14ac:dyDescent="0.2">
      <c r="AO231" s="5"/>
      <c r="AP231" s="5"/>
      <c r="AQ231" s="24"/>
      <c r="AR231" s="23"/>
      <c r="AS231" s="5"/>
      <c r="AU231" s="5"/>
    </row>
    <row r="232" spans="41:47" x14ac:dyDescent="0.2">
      <c r="AO232" s="5"/>
      <c r="AP232" s="5"/>
      <c r="AQ232" s="24"/>
      <c r="AR232" s="23"/>
      <c r="AS232" s="5"/>
      <c r="AU232" s="5"/>
    </row>
    <row r="233" spans="41:47" x14ac:dyDescent="0.2">
      <c r="AO233" s="5"/>
      <c r="AP233" s="5"/>
      <c r="AQ233" s="24"/>
      <c r="AR233" s="23"/>
      <c r="AS233" s="5"/>
      <c r="AU233" s="5"/>
    </row>
    <row r="234" spans="41:47" x14ac:dyDescent="0.2">
      <c r="AO234" s="5"/>
      <c r="AP234" s="5"/>
      <c r="AQ234" s="24"/>
      <c r="AR234" s="23"/>
      <c r="AS234" s="5"/>
      <c r="AU234" s="5"/>
    </row>
    <row r="235" spans="41:47" x14ac:dyDescent="0.2">
      <c r="AO235" s="5"/>
      <c r="AP235" s="5"/>
      <c r="AQ235" s="24"/>
      <c r="AR235" s="23"/>
      <c r="AS235" s="5"/>
      <c r="AU235" s="5"/>
    </row>
    <row r="236" spans="41:47" x14ac:dyDescent="0.2">
      <c r="AO236" s="5"/>
      <c r="AP236" s="5"/>
      <c r="AQ236" s="24"/>
      <c r="AR236" s="23"/>
      <c r="AS236" s="5"/>
      <c r="AU236" s="5"/>
    </row>
    <row r="237" spans="41:47" x14ac:dyDescent="0.2">
      <c r="AO237" s="5"/>
      <c r="AP237" s="5"/>
      <c r="AQ237" s="24"/>
      <c r="AR237" s="23"/>
      <c r="AS237" s="5"/>
      <c r="AU237" s="5"/>
    </row>
    <row r="238" spans="41:47" x14ac:dyDescent="0.2">
      <c r="AO238" s="5"/>
      <c r="AP238" s="5"/>
      <c r="AQ238" s="24"/>
      <c r="AR238" s="23"/>
      <c r="AS238" s="5"/>
      <c r="AU238" s="5"/>
    </row>
    <row r="239" spans="41:47" x14ac:dyDescent="0.2">
      <c r="AO239" s="5"/>
      <c r="AP239" s="5"/>
      <c r="AQ239" s="24"/>
      <c r="AR239" s="23"/>
      <c r="AS239" s="5"/>
      <c r="AU239" s="5"/>
    </row>
    <row r="240" spans="41:47" x14ac:dyDescent="0.2">
      <c r="AO240" s="5"/>
      <c r="AP240" s="5"/>
      <c r="AQ240" s="24"/>
      <c r="AR240" s="23"/>
      <c r="AS240" s="5"/>
      <c r="AU240" s="5"/>
    </row>
    <row r="241" spans="41:47" x14ac:dyDescent="0.2">
      <c r="AO241" s="5"/>
      <c r="AP241" s="5"/>
      <c r="AQ241" s="24"/>
      <c r="AR241" s="23"/>
      <c r="AS241" s="5"/>
      <c r="AU241" s="5"/>
    </row>
    <row r="242" spans="41:47" x14ac:dyDescent="0.2">
      <c r="AO242" s="5"/>
      <c r="AP242" s="5"/>
      <c r="AQ242" s="24"/>
      <c r="AR242" s="23"/>
      <c r="AS242" s="5"/>
      <c r="AU242" s="5"/>
    </row>
    <row r="243" spans="41:47" x14ac:dyDescent="0.2">
      <c r="AO243" s="5"/>
      <c r="AP243" s="5"/>
      <c r="AQ243" s="24"/>
      <c r="AR243" s="23"/>
      <c r="AS243" s="5"/>
      <c r="AU243" s="5"/>
    </row>
    <row r="244" spans="41:47" x14ac:dyDescent="0.2">
      <c r="AO244" s="5"/>
      <c r="AP244" s="5"/>
      <c r="AQ244" s="24"/>
      <c r="AR244" s="23"/>
      <c r="AS244" s="5"/>
      <c r="AU244" s="5"/>
    </row>
    <row r="245" spans="41:47" x14ac:dyDescent="0.2">
      <c r="AO245" s="5"/>
      <c r="AP245" s="5"/>
      <c r="AQ245" s="24"/>
      <c r="AR245" s="23"/>
      <c r="AS245" s="5"/>
      <c r="AU245" s="5"/>
    </row>
    <row r="246" spans="41:47" x14ac:dyDescent="0.2">
      <c r="AO246" s="5"/>
      <c r="AP246" s="5"/>
      <c r="AQ246" s="24"/>
      <c r="AR246" s="23"/>
      <c r="AS246" s="5"/>
      <c r="AU246" s="5"/>
    </row>
    <row r="247" spans="41:47" x14ac:dyDescent="0.2">
      <c r="AO247" s="5"/>
      <c r="AP247" s="5"/>
      <c r="AQ247" s="24"/>
      <c r="AR247" s="23"/>
      <c r="AS247" s="5"/>
      <c r="AU247" s="5"/>
    </row>
    <row r="248" spans="41:47" x14ac:dyDescent="0.2">
      <c r="AO248" s="5"/>
      <c r="AP248" s="5"/>
      <c r="AQ248" s="24"/>
      <c r="AR248" s="23"/>
      <c r="AS248" s="5"/>
      <c r="AU248" s="5"/>
    </row>
    <row r="249" spans="41:47" x14ac:dyDescent="0.2">
      <c r="AO249" s="5"/>
      <c r="AP249" s="5"/>
      <c r="AQ249" s="24"/>
      <c r="AR249" s="23"/>
      <c r="AS249" s="5"/>
      <c r="AU249" s="5"/>
    </row>
    <row r="250" spans="41:47" x14ac:dyDescent="0.2">
      <c r="AO250" s="5"/>
      <c r="AP250" s="5"/>
      <c r="AQ250" s="24"/>
      <c r="AR250" s="23"/>
      <c r="AS250" s="5"/>
      <c r="AU250" s="5"/>
    </row>
    <row r="251" spans="41:47" x14ac:dyDescent="0.2">
      <c r="AO251" s="5"/>
      <c r="AP251" s="5"/>
      <c r="AQ251" s="24"/>
      <c r="AR251" s="23"/>
      <c r="AS251" s="5"/>
      <c r="AU251" s="5"/>
    </row>
    <row r="252" spans="41:47" x14ac:dyDescent="0.2">
      <c r="AO252" s="5"/>
      <c r="AP252" s="5"/>
      <c r="AQ252" s="24"/>
      <c r="AR252" s="23"/>
      <c r="AS252" s="5"/>
      <c r="AU252" s="5"/>
    </row>
    <row r="253" spans="41:47" x14ac:dyDescent="0.2">
      <c r="AO253" s="5"/>
      <c r="AP253" s="5"/>
      <c r="AQ253" s="24"/>
      <c r="AR253" s="23"/>
      <c r="AS253" s="5"/>
      <c r="AU253" s="5"/>
    </row>
    <row r="254" spans="41:47" x14ac:dyDescent="0.2">
      <c r="AO254" s="5"/>
      <c r="AP254" s="5"/>
      <c r="AQ254" s="24"/>
      <c r="AR254" s="23"/>
      <c r="AS254" s="5"/>
      <c r="AU254" s="5"/>
    </row>
    <row r="255" spans="41:47" x14ac:dyDescent="0.2">
      <c r="AO255" s="5"/>
      <c r="AP255" s="5"/>
      <c r="AQ255" s="24"/>
      <c r="AR255" s="23"/>
      <c r="AS255" s="5"/>
      <c r="AU255" s="5"/>
    </row>
    <row r="256" spans="41:47" x14ac:dyDescent="0.2">
      <c r="AO256" s="5"/>
      <c r="AP256" s="5"/>
      <c r="AQ256" s="24"/>
      <c r="AR256" s="23"/>
      <c r="AS256" s="5"/>
      <c r="AU256" s="5"/>
    </row>
    <row r="257" spans="41:47" x14ac:dyDescent="0.2">
      <c r="AO257" s="5"/>
      <c r="AP257" s="5"/>
      <c r="AQ257" s="24"/>
      <c r="AR257" s="23"/>
      <c r="AS257" s="5"/>
      <c r="AU257" s="5"/>
    </row>
    <row r="258" spans="41:47" x14ac:dyDescent="0.2">
      <c r="AO258" s="5"/>
      <c r="AP258" s="5"/>
      <c r="AQ258" s="24"/>
      <c r="AR258" s="23"/>
      <c r="AS258" s="5"/>
      <c r="AU258" s="5"/>
    </row>
    <row r="259" spans="41:47" x14ac:dyDescent="0.2">
      <c r="AO259" s="5"/>
      <c r="AP259" s="5"/>
      <c r="AQ259" s="24"/>
      <c r="AR259" s="23"/>
      <c r="AS259" s="5"/>
      <c r="AU259" s="5"/>
    </row>
    <row r="260" spans="41:47" x14ac:dyDescent="0.2">
      <c r="AO260" s="5"/>
      <c r="AP260" s="5"/>
      <c r="AQ260" s="24"/>
      <c r="AR260" s="23"/>
      <c r="AS260" s="5"/>
      <c r="AU260" s="5"/>
    </row>
    <row r="261" spans="41:47" x14ac:dyDescent="0.2">
      <c r="AO261" s="5"/>
      <c r="AP261" s="5"/>
      <c r="AQ261" s="24"/>
      <c r="AR261" s="23"/>
      <c r="AS261" s="5"/>
      <c r="AU261" s="5"/>
    </row>
    <row r="262" spans="41:47" x14ac:dyDescent="0.2">
      <c r="AO262" s="5"/>
      <c r="AP262" s="5"/>
      <c r="AQ262" s="24"/>
      <c r="AR262" s="23"/>
      <c r="AS262" s="5"/>
      <c r="AU262" s="5"/>
    </row>
    <row r="263" spans="41:47" x14ac:dyDescent="0.2">
      <c r="AO263" s="5"/>
      <c r="AP263" s="5"/>
      <c r="AQ263" s="24"/>
      <c r="AR263" s="23"/>
      <c r="AS263" s="5"/>
      <c r="AU263" s="5"/>
    </row>
    <row r="264" spans="41:47" x14ac:dyDescent="0.2">
      <c r="AO264" s="5"/>
      <c r="AP264" s="5"/>
      <c r="AQ264" s="24"/>
      <c r="AR264" s="23"/>
      <c r="AS264" s="5"/>
      <c r="AU264" s="5"/>
    </row>
    <row r="265" spans="41:47" x14ac:dyDescent="0.2">
      <c r="AO265" s="5"/>
      <c r="AP265" s="5"/>
      <c r="AQ265" s="24"/>
      <c r="AR265" s="23"/>
      <c r="AS265" s="5"/>
      <c r="AU265" s="5"/>
    </row>
    <row r="266" spans="41:47" x14ac:dyDescent="0.2">
      <c r="AO266" s="5"/>
      <c r="AP266" s="5"/>
      <c r="AQ266" s="24"/>
      <c r="AR266" s="23"/>
      <c r="AS266" s="5"/>
      <c r="AU266" s="5"/>
    </row>
    <row r="267" spans="41:47" x14ac:dyDescent="0.2">
      <c r="AO267" s="5"/>
      <c r="AP267" s="5"/>
      <c r="AQ267" s="24"/>
      <c r="AR267" s="23"/>
      <c r="AS267" s="5"/>
      <c r="AU267" s="5"/>
    </row>
    <row r="268" spans="41:47" x14ac:dyDescent="0.2">
      <c r="AO268" s="5"/>
      <c r="AP268" s="5"/>
      <c r="AQ268" s="24"/>
      <c r="AR268" s="23"/>
      <c r="AS268" s="5"/>
      <c r="AU268" s="5"/>
    </row>
    <row r="269" spans="41:47" x14ac:dyDescent="0.2">
      <c r="AO269" s="5"/>
      <c r="AP269" s="5"/>
      <c r="AQ269" s="24"/>
      <c r="AR269" s="23"/>
      <c r="AS269" s="5"/>
      <c r="AU269" s="5"/>
    </row>
    <row r="270" spans="41:47" x14ac:dyDescent="0.2">
      <c r="AO270" s="5"/>
      <c r="AP270" s="5"/>
      <c r="AQ270" s="24"/>
      <c r="AR270" s="23"/>
      <c r="AS270" s="5"/>
      <c r="AU270" s="5"/>
    </row>
    <row r="271" spans="41:47" x14ac:dyDescent="0.2">
      <c r="AO271" s="5"/>
      <c r="AP271" s="5"/>
      <c r="AQ271" s="24"/>
      <c r="AR271" s="23"/>
      <c r="AS271" s="5"/>
      <c r="AU271" s="5"/>
    </row>
    <row r="272" spans="41:47" x14ac:dyDescent="0.2">
      <c r="AO272" s="5"/>
      <c r="AP272" s="5"/>
      <c r="AQ272" s="24"/>
      <c r="AR272" s="23"/>
      <c r="AS272" s="5"/>
      <c r="AU272" s="5"/>
    </row>
    <row r="273" spans="41:47" x14ac:dyDescent="0.2">
      <c r="AO273" s="5"/>
      <c r="AP273" s="5"/>
      <c r="AQ273" s="24"/>
      <c r="AR273" s="23"/>
      <c r="AS273" s="5"/>
      <c r="AU273" s="5"/>
    </row>
    <row r="274" spans="41:47" x14ac:dyDescent="0.2">
      <c r="AO274" s="5"/>
      <c r="AP274" s="5"/>
      <c r="AQ274" s="24"/>
      <c r="AR274" s="23"/>
      <c r="AS274" s="5"/>
      <c r="AU274" s="5"/>
    </row>
    <row r="275" spans="41:47" x14ac:dyDescent="0.2">
      <c r="AO275" s="5"/>
      <c r="AP275" s="5"/>
      <c r="AQ275" s="24"/>
      <c r="AR275" s="23"/>
      <c r="AS275" s="5"/>
      <c r="AU275" s="5"/>
    </row>
    <row r="276" spans="41:47" x14ac:dyDescent="0.2">
      <c r="AO276" s="5"/>
      <c r="AP276" s="5"/>
      <c r="AQ276" s="24"/>
      <c r="AR276" s="23"/>
      <c r="AS276" s="5"/>
      <c r="AU276" s="5"/>
    </row>
    <row r="277" spans="41:47" x14ac:dyDescent="0.2">
      <c r="AO277" s="5"/>
      <c r="AP277" s="5"/>
      <c r="AQ277" s="24"/>
      <c r="AR277" s="23"/>
      <c r="AS277" s="5"/>
      <c r="AU277" s="5"/>
    </row>
    <row r="278" spans="41:47" x14ac:dyDescent="0.2">
      <c r="AO278" s="5"/>
      <c r="AP278" s="5"/>
      <c r="AQ278" s="24"/>
      <c r="AR278" s="23"/>
      <c r="AS278" s="5"/>
      <c r="AU278" s="5"/>
    </row>
    <row r="279" spans="41:47" x14ac:dyDescent="0.2">
      <c r="AO279" s="5"/>
      <c r="AP279" s="5"/>
      <c r="AQ279" s="24"/>
      <c r="AR279" s="23"/>
      <c r="AS279" s="5"/>
      <c r="AU279" s="5"/>
    </row>
    <row r="280" spans="41:47" x14ac:dyDescent="0.2">
      <c r="AO280" s="5"/>
      <c r="AP280" s="5"/>
      <c r="AQ280" s="24"/>
      <c r="AR280" s="23"/>
      <c r="AS280" s="5"/>
      <c r="AU280" s="5"/>
    </row>
    <row r="281" spans="41:47" x14ac:dyDescent="0.2">
      <c r="AO281" s="5"/>
      <c r="AP281" s="5"/>
      <c r="AQ281" s="24"/>
      <c r="AR281" s="23"/>
      <c r="AS281" s="5"/>
      <c r="AU281" s="5"/>
    </row>
    <row r="282" spans="41:47" x14ac:dyDescent="0.2">
      <c r="AO282" s="5"/>
      <c r="AP282" s="5"/>
      <c r="AQ282" s="24"/>
      <c r="AR282" s="23"/>
      <c r="AS282" s="5"/>
      <c r="AU282" s="5"/>
    </row>
    <row r="283" spans="41:47" x14ac:dyDescent="0.2">
      <c r="AO283" s="5"/>
      <c r="AP283" s="5"/>
      <c r="AQ283" s="24"/>
      <c r="AR283" s="23"/>
      <c r="AS283" s="5"/>
      <c r="AU283" s="5"/>
    </row>
    <row r="284" spans="41:47" x14ac:dyDescent="0.2">
      <c r="AO284" s="5"/>
      <c r="AP284" s="5"/>
      <c r="AQ284" s="24"/>
      <c r="AR284" s="23"/>
      <c r="AS284" s="5"/>
      <c r="AU284" s="5"/>
    </row>
    <row r="285" spans="41:47" x14ac:dyDescent="0.2">
      <c r="AO285" s="5"/>
      <c r="AP285" s="5"/>
      <c r="AQ285" s="24"/>
      <c r="AR285" s="23"/>
      <c r="AS285" s="5"/>
      <c r="AU285" s="5"/>
    </row>
    <row r="286" spans="41:47" x14ac:dyDescent="0.2">
      <c r="AO286" s="5"/>
      <c r="AP286" s="5"/>
      <c r="AQ286" s="24"/>
      <c r="AR286" s="23"/>
      <c r="AS286" s="5"/>
      <c r="AU286" s="5"/>
    </row>
    <row r="287" spans="41:47" x14ac:dyDescent="0.2">
      <c r="AO287" s="5"/>
      <c r="AP287" s="5"/>
      <c r="AQ287" s="24"/>
      <c r="AR287" s="23"/>
      <c r="AS287" s="5"/>
      <c r="AU287" s="5"/>
    </row>
    <row r="288" spans="41:47" x14ac:dyDescent="0.2">
      <c r="AO288" s="5"/>
      <c r="AP288" s="5"/>
      <c r="AQ288" s="24"/>
      <c r="AR288" s="23"/>
      <c r="AS288" s="5"/>
      <c r="AU288" s="5"/>
    </row>
    <row r="289" spans="41:47" x14ac:dyDescent="0.2">
      <c r="AO289" s="5"/>
      <c r="AP289" s="5"/>
      <c r="AQ289" s="24"/>
      <c r="AR289" s="23"/>
      <c r="AS289" s="5"/>
      <c r="AU289" s="5"/>
    </row>
    <row r="290" spans="41:47" x14ac:dyDescent="0.2">
      <c r="AO290" s="5"/>
      <c r="AP290" s="5"/>
      <c r="AQ290" s="24"/>
      <c r="AR290" s="23"/>
      <c r="AS290" s="5"/>
      <c r="AU290" s="5"/>
    </row>
    <row r="291" spans="41:47" x14ac:dyDescent="0.2">
      <c r="AO291" s="5"/>
      <c r="AP291" s="5"/>
      <c r="AQ291" s="24"/>
      <c r="AR291" s="23"/>
      <c r="AS291" s="5"/>
      <c r="AU291" s="5"/>
    </row>
    <row r="292" spans="41:47" x14ac:dyDescent="0.2">
      <c r="AO292" s="5"/>
      <c r="AP292" s="5"/>
      <c r="AQ292" s="24"/>
      <c r="AR292" s="23"/>
      <c r="AS292" s="5"/>
      <c r="AU292" s="5"/>
    </row>
    <row r="293" spans="41:47" x14ac:dyDescent="0.2">
      <c r="AO293" s="5"/>
      <c r="AP293" s="5"/>
      <c r="AQ293" s="24"/>
      <c r="AR293" s="23"/>
      <c r="AS293" s="5"/>
      <c r="AU293" s="5"/>
    </row>
    <row r="294" spans="41:47" x14ac:dyDescent="0.2">
      <c r="AO294" s="5"/>
      <c r="AP294" s="5"/>
      <c r="AQ294" s="24"/>
      <c r="AR294" s="23"/>
      <c r="AS294" s="5"/>
      <c r="AU294" s="5"/>
    </row>
    <row r="295" spans="41:47" x14ac:dyDescent="0.2">
      <c r="AO295" s="5"/>
      <c r="AP295" s="5"/>
      <c r="AQ295" s="24"/>
      <c r="AR295" s="23"/>
      <c r="AS295" s="5"/>
      <c r="AU295" s="5"/>
    </row>
    <row r="296" spans="41:47" x14ac:dyDescent="0.2">
      <c r="AO296" s="5"/>
      <c r="AP296" s="5"/>
      <c r="AQ296" s="24"/>
      <c r="AR296" s="23"/>
      <c r="AS296" s="5"/>
      <c r="AU296" s="5"/>
    </row>
    <row r="297" spans="41:47" x14ac:dyDescent="0.2">
      <c r="AO297" s="5"/>
      <c r="AP297" s="5"/>
      <c r="AQ297" s="24"/>
      <c r="AR297" s="23"/>
      <c r="AS297" s="5"/>
      <c r="AU297" s="5"/>
    </row>
    <row r="298" spans="41:47" x14ac:dyDescent="0.2">
      <c r="AO298" s="5"/>
      <c r="AP298" s="5"/>
      <c r="AQ298" s="24"/>
      <c r="AR298" s="23"/>
      <c r="AS298" s="5"/>
      <c r="AU298" s="5"/>
    </row>
    <row r="299" spans="41:47" x14ac:dyDescent="0.2">
      <c r="AO299" s="5"/>
      <c r="AP299" s="5"/>
      <c r="AQ299" s="24"/>
      <c r="AR299" s="23"/>
      <c r="AS299" s="5"/>
      <c r="AU299" s="5"/>
    </row>
    <row r="300" spans="41:47" x14ac:dyDescent="0.2">
      <c r="AO300" s="5"/>
      <c r="AP300" s="5"/>
      <c r="AQ300" s="24"/>
      <c r="AR300" s="23"/>
      <c r="AS300" s="5"/>
      <c r="AU300" s="5"/>
    </row>
    <row r="301" spans="41:47" x14ac:dyDescent="0.2">
      <c r="AO301" s="5"/>
      <c r="AP301" s="5"/>
      <c r="AQ301" s="24"/>
      <c r="AR301" s="23"/>
      <c r="AS301" s="5"/>
      <c r="AU301" s="5"/>
    </row>
    <row r="302" spans="41:47" x14ac:dyDescent="0.2">
      <c r="AO302" s="5"/>
      <c r="AP302" s="5"/>
      <c r="AQ302" s="24"/>
      <c r="AR302" s="23"/>
      <c r="AS302" s="5"/>
      <c r="AU302" s="5"/>
    </row>
    <row r="303" spans="41:47" x14ac:dyDescent="0.2">
      <c r="AO303" s="5"/>
      <c r="AP303" s="5"/>
      <c r="AQ303" s="24"/>
      <c r="AR303" s="23"/>
      <c r="AS303" s="5"/>
      <c r="AU303" s="5"/>
    </row>
    <row r="304" spans="41:47" x14ac:dyDescent="0.2">
      <c r="AO304" s="5"/>
      <c r="AP304" s="5"/>
      <c r="AQ304" s="24"/>
      <c r="AR304" s="23"/>
      <c r="AS304" s="5"/>
      <c r="AU304" s="5"/>
    </row>
    <row r="305" spans="41:47" x14ac:dyDescent="0.2">
      <c r="AO305" s="5"/>
      <c r="AP305" s="5"/>
      <c r="AQ305" s="24"/>
      <c r="AR305" s="23"/>
      <c r="AS305" s="5"/>
      <c r="AU305" s="5"/>
    </row>
    <row r="306" spans="41:47" x14ac:dyDescent="0.2">
      <c r="AO306" s="5"/>
      <c r="AP306" s="5"/>
      <c r="AQ306" s="24"/>
      <c r="AR306" s="23"/>
      <c r="AS306" s="5"/>
      <c r="AU306" s="5"/>
    </row>
    <row r="307" spans="41:47" x14ac:dyDescent="0.2">
      <c r="AO307" s="5"/>
      <c r="AP307" s="5"/>
      <c r="AQ307" s="24"/>
      <c r="AR307" s="23"/>
      <c r="AS307" s="5"/>
      <c r="AU307" s="5"/>
    </row>
    <row r="308" spans="41:47" x14ac:dyDescent="0.2">
      <c r="AO308" s="5"/>
      <c r="AP308" s="5"/>
      <c r="AQ308" s="24"/>
      <c r="AR308" s="23"/>
      <c r="AS308" s="5"/>
      <c r="AU308" s="5"/>
    </row>
    <row r="309" spans="41:47" x14ac:dyDescent="0.2">
      <c r="AO309" s="5"/>
      <c r="AP309" s="5"/>
      <c r="AQ309" s="24"/>
      <c r="AR309" s="23"/>
      <c r="AS309" s="5"/>
      <c r="AU309" s="5"/>
    </row>
    <row r="310" spans="41:47" x14ac:dyDescent="0.2">
      <c r="AO310" s="5"/>
      <c r="AP310" s="5"/>
      <c r="AQ310" s="24"/>
      <c r="AR310" s="23"/>
      <c r="AS310" s="5"/>
      <c r="AU310" s="5"/>
    </row>
    <row r="311" spans="41:47" x14ac:dyDescent="0.2">
      <c r="AO311" s="5"/>
      <c r="AP311" s="5"/>
      <c r="AQ311" s="24"/>
      <c r="AR311" s="23"/>
      <c r="AS311" s="5"/>
      <c r="AU311" s="5"/>
    </row>
    <row r="312" spans="41:47" x14ac:dyDescent="0.2">
      <c r="AO312" s="5"/>
      <c r="AP312" s="5"/>
      <c r="AQ312" s="24"/>
      <c r="AR312" s="23"/>
      <c r="AS312" s="5"/>
      <c r="AU312" s="5"/>
    </row>
    <row r="313" spans="41:47" x14ac:dyDescent="0.2">
      <c r="AO313" s="5"/>
      <c r="AP313" s="5"/>
      <c r="AQ313" s="24"/>
      <c r="AR313" s="23"/>
      <c r="AS313" s="5"/>
      <c r="AU313" s="5"/>
    </row>
    <row r="314" spans="41:47" x14ac:dyDescent="0.2">
      <c r="AO314" s="5"/>
      <c r="AP314" s="5"/>
      <c r="AQ314" s="24"/>
      <c r="AR314" s="23"/>
      <c r="AS314" s="5"/>
      <c r="AU314" s="5"/>
    </row>
    <row r="315" spans="41:47" x14ac:dyDescent="0.2">
      <c r="AO315" s="5"/>
      <c r="AP315" s="5"/>
      <c r="AQ315" s="24"/>
      <c r="AR315" s="23"/>
      <c r="AS315" s="5"/>
      <c r="AU315" s="5"/>
    </row>
    <row r="316" spans="41:47" x14ac:dyDescent="0.2">
      <c r="AO316" s="5"/>
      <c r="AP316" s="5"/>
      <c r="AQ316" s="24"/>
      <c r="AR316" s="23"/>
      <c r="AS316" s="5"/>
      <c r="AU316" s="5"/>
    </row>
    <row r="317" spans="41:47" x14ac:dyDescent="0.2">
      <c r="AO317" s="5"/>
      <c r="AP317" s="5"/>
      <c r="AQ317" s="24"/>
      <c r="AR317" s="23"/>
      <c r="AS317" s="5"/>
      <c r="AU317" s="5"/>
    </row>
    <row r="318" spans="41:47" x14ac:dyDescent="0.2">
      <c r="AO318" s="5"/>
      <c r="AP318" s="5"/>
      <c r="AQ318" s="24"/>
      <c r="AR318" s="23"/>
      <c r="AS318" s="5"/>
      <c r="AU318" s="5"/>
    </row>
    <row r="319" spans="41:47" x14ac:dyDescent="0.2">
      <c r="AO319" s="5"/>
      <c r="AP319" s="5"/>
      <c r="AQ319" s="24"/>
      <c r="AR319" s="23"/>
      <c r="AS319" s="5"/>
      <c r="AU319" s="5"/>
    </row>
    <row r="320" spans="41:47" x14ac:dyDescent="0.2">
      <c r="AO320" s="5"/>
      <c r="AP320" s="5"/>
      <c r="AQ320" s="24"/>
      <c r="AR320" s="23"/>
      <c r="AS320" s="5"/>
      <c r="AU320" s="5"/>
    </row>
    <row r="321" spans="41:47" x14ac:dyDescent="0.2">
      <c r="AO321" s="5"/>
      <c r="AP321" s="5"/>
      <c r="AQ321" s="24"/>
      <c r="AR321" s="23"/>
      <c r="AS321" s="5"/>
      <c r="AU321" s="5"/>
    </row>
    <row r="322" spans="41:47" x14ac:dyDescent="0.2">
      <c r="AO322" s="5"/>
      <c r="AP322" s="5"/>
      <c r="AQ322" s="24"/>
      <c r="AR322" s="23"/>
      <c r="AS322" s="5"/>
      <c r="AU322" s="5"/>
    </row>
    <row r="323" spans="41:47" x14ac:dyDescent="0.2">
      <c r="AO323" s="5"/>
      <c r="AP323" s="5"/>
      <c r="AQ323" s="24"/>
      <c r="AR323" s="23"/>
      <c r="AS323" s="5"/>
      <c r="AU323" s="5"/>
    </row>
    <row r="324" spans="41:47" x14ac:dyDescent="0.2">
      <c r="AO324" s="5"/>
      <c r="AP324" s="5"/>
      <c r="AQ324" s="24"/>
      <c r="AR324" s="23"/>
      <c r="AS324" s="5"/>
      <c r="AU324" s="5"/>
    </row>
    <row r="325" spans="41:47" x14ac:dyDescent="0.2">
      <c r="AO325" s="5"/>
      <c r="AP325" s="5"/>
      <c r="AQ325" s="24"/>
      <c r="AR325" s="23"/>
      <c r="AS325" s="5"/>
      <c r="AU325" s="5"/>
    </row>
    <row r="326" spans="41:47" x14ac:dyDescent="0.2">
      <c r="AO326" s="5"/>
      <c r="AP326" s="5"/>
      <c r="AQ326" s="24"/>
      <c r="AR326" s="23"/>
      <c r="AS326" s="5"/>
      <c r="AU326" s="5"/>
    </row>
    <row r="327" spans="41:47" x14ac:dyDescent="0.2">
      <c r="AO327" s="5"/>
      <c r="AP327" s="5"/>
      <c r="AQ327" s="24"/>
      <c r="AR327" s="23"/>
      <c r="AS327" s="5"/>
      <c r="AU327" s="5"/>
    </row>
    <row r="328" spans="41:47" x14ac:dyDescent="0.2">
      <c r="AO328" s="5"/>
      <c r="AP328" s="5"/>
      <c r="AQ328" s="24"/>
      <c r="AR328" s="23"/>
      <c r="AS328" s="5"/>
      <c r="AU328" s="5"/>
    </row>
    <row r="329" spans="41:47" x14ac:dyDescent="0.2">
      <c r="AO329" s="5"/>
      <c r="AP329" s="5"/>
      <c r="AQ329" s="24"/>
      <c r="AR329" s="23"/>
      <c r="AS329" s="5"/>
      <c r="AU329" s="5"/>
    </row>
    <row r="330" spans="41:47" x14ac:dyDescent="0.2">
      <c r="AO330" s="5"/>
      <c r="AP330" s="5"/>
      <c r="AQ330" s="24"/>
      <c r="AR330" s="23"/>
      <c r="AS330" s="5"/>
      <c r="AU330" s="5"/>
    </row>
    <row r="331" spans="41:47" x14ac:dyDescent="0.2">
      <c r="AO331" s="5"/>
      <c r="AP331" s="5"/>
      <c r="AQ331" s="24"/>
      <c r="AR331" s="23"/>
      <c r="AS331" s="5"/>
      <c r="AU331" s="5"/>
    </row>
    <row r="332" spans="41:47" x14ac:dyDescent="0.2">
      <c r="AO332" s="5"/>
      <c r="AP332" s="5"/>
      <c r="AQ332" s="24"/>
      <c r="AR332" s="23"/>
      <c r="AS332" s="5"/>
      <c r="AU332" s="5"/>
    </row>
    <row r="333" spans="41:47" x14ac:dyDescent="0.2">
      <c r="AO333" s="5"/>
      <c r="AP333" s="5"/>
      <c r="AQ333" s="24"/>
      <c r="AR333" s="23"/>
      <c r="AS333" s="5"/>
      <c r="AU333" s="5"/>
    </row>
    <row r="334" spans="41:47" x14ac:dyDescent="0.2">
      <c r="AO334" s="5"/>
      <c r="AP334" s="5"/>
      <c r="AQ334" s="24"/>
      <c r="AR334" s="23"/>
      <c r="AS334" s="5"/>
      <c r="AU334" s="5"/>
    </row>
    <row r="335" spans="41:47" x14ac:dyDescent="0.2">
      <c r="AO335" s="5"/>
      <c r="AP335" s="5"/>
      <c r="AQ335" s="24"/>
      <c r="AR335" s="23"/>
      <c r="AS335" s="5"/>
      <c r="AU335" s="5"/>
    </row>
    <row r="336" spans="41:47" x14ac:dyDescent="0.2">
      <c r="AO336" s="5"/>
      <c r="AP336" s="5"/>
      <c r="AQ336" s="24"/>
      <c r="AR336" s="23"/>
      <c r="AS336" s="5"/>
      <c r="AU336" s="5"/>
    </row>
    <row r="337" spans="41:47" x14ac:dyDescent="0.2">
      <c r="AO337" s="5"/>
      <c r="AP337" s="5"/>
      <c r="AQ337" s="24"/>
      <c r="AR337" s="23"/>
      <c r="AS337" s="5"/>
      <c r="AU337" s="5"/>
    </row>
    <row r="338" spans="41:47" x14ac:dyDescent="0.2">
      <c r="AO338" s="5"/>
      <c r="AP338" s="5"/>
      <c r="AQ338" s="24"/>
      <c r="AR338" s="23"/>
      <c r="AS338" s="5"/>
      <c r="AU338" s="5"/>
    </row>
    <row r="339" spans="41:47" x14ac:dyDescent="0.2">
      <c r="AO339" s="5"/>
      <c r="AP339" s="5"/>
      <c r="AQ339" s="24"/>
      <c r="AR339" s="23"/>
      <c r="AS339" s="5"/>
      <c r="AU339" s="5"/>
    </row>
    <row r="340" spans="41:47" x14ac:dyDescent="0.2">
      <c r="AO340" s="5"/>
      <c r="AP340" s="5"/>
      <c r="AQ340" s="24"/>
      <c r="AR340" s="23"/>
      <c r="AS340" s="5"/>
      <c r="AU340" s="5"/>
    </row>
    <row r="341" spans="41:47" x14ac:dyDescent="0.2">
      <c r="AO341" s="5"/>
      <c r="AP341" s="5"/>
      <c r="AQ341" s="24"/>
      <c r="AR341" s="23"/>
      <c r="AS341" s="5"/>
      <c r="AU341" s="5"/>
    </row>
    <row r="342" spans="41:47" x14ac:dyDescent="0.2">
      <c r="AO342" s="5"/>
      <c r="AP342" s="5"/>
      <c r="AQ342" s="24"/>
      <c r="AR342" s="23"/>
      <c r="AS342" s="5"/>
      <c r="AU342" s="5"/>
    </row>
    <row r="343" spans="41:47" x14ac:dyDescent="0.2">
      <c r="AO343" s="5"/>
      <c r="AP343" s="5"/>
      <c r="AQ343" s="24"/>
      <c r="AR343" s="23"/>
      <c r="AS343" s="5"/>
      <c r="AU343" s="5"/>
    </row>
    <row r="344" spans="41:47" x14ac:dyDescent="0.2">
      <c r="AO344" s="5"/>
      <c r="AP344" s="5"/>
      <c r="AQ344" s="24"/>
      <c r="AR344" s="23"/>
      <c r="AS344" s="5"/>
      <c r="AU344" s="5"/>
    </row>
    <row r="345" spans="41:47" x14ac:dyDescent="0.2">
      <c r="AO345" s="5"/>
      <c r="AP345" s="5"/>
      <c r="AQ345" s="24"/>
      <c r="AR345" s="23"/>
      <c r="AS345" s="5"/>
      <c r="AU345" s="5"/>
    </row>
    <row r="346" spans="41:47" x14ac:dyDescent="0.2">
      <c r="AO346" s="5"/>
      <c r="AP346" s="5"/>
      <c r="AQ346" s="24"/>
      <c r="AR346" s="23"/>
      <c r="AS346" s="5"/>
      <c r="AU346" s="5"/>
    </row>
    <row r="347" spans="41:47" x14ac:dyDescent="0.2">
      <c r="AO347" s="5"/>
      <c r="AP347" s="5"/>
      <c r="AQ347" s="24"/>
      <c r="AR347" s="23"/>
      <c r="AS347" s="5"/>
      <c r="AU347" s="5"/>
    </row>
    <row r="348" spans="41:47" x14ac:dyDescent="0.2">
      <c r="AO348" s="5"/>
      <c r="AP348" s="5"/>
      <c r="AQ348" s="24"/>
      <c r="AR348" s="23"/>
      <c r="AS348" s="5"/>
      <c r="AU348" s="5"/>
    </row>
    <row r="349" spans="41:47" x14ac:dyDescent="0.2">
      <c r="AO349" s="5"/>
      <c r="AP349" s="5"/>
      <c r="AQ349" s="24"/>
      <c r="AR349" s="23"/>
      <c r="AS349" s="5"/>
      <c r="AU349" s="5"/>
    </row>
    <row r="350" spans="41:47" x14ac:dyDescent="0.2">
      <c r="AO350" s="5"/>
      <c r="AP350" s="5"/>
      <c r="AQ350" s="24"/>
      <c r="AR350" s="23"/>
      <c r="AS350" s="5"/>
      <c r="AU350" s="5"/>
    </row>
    <row r="351" spans="41:47" x14ac:dyDescent="0.2">
      <c r="AO351" s="5"/>
      <c r="AP351" s="5"/>
      <c r="AQ351" s="24"/>
      <c r="AR351" s="23"/>
      <c r="AS351" s="5"/>
      <c r="AU351" s="5"/>
    </row>
    <row r="352" spans="41:47" x14ac:dyDescent="0.2">
      <c r="AO352" s="5"/>
      <c r="AP352" s="5"/>
      <c r="AQ352" s="24"/>
      <c r="AR352" s="23"/>
      <c r="AS352" s="5"/>
      <c r="AU352" s="5"/>
    </row>
    <row r="353" spans="41:47" x14ac:dyDescent="0.2">
      <c r="AO353" s="5"/>
      <c r="AP353" s="5"/>
      <c r="AQ353" s="24"/>
      <c r="AR353" s="23"/>
      <c r="AS353" s="5"/>
      <c r="AU353" s="5"/>
    </row>
    <row r="354" spans="41:47" x14ac:dyDescent="0.2">
      <c r="AO354" s="5"/>
      <c r="AP354" s="5"/>
      <c r="AQ354" s="24"/>
      <c r="AR354" s="23"/>
      <c r="AS354" s="5"/>
      <c r="AU354" s="5"/>
    </row>
    <row r="355" spans="41:47" x14ac:dyDescent="0.2">
      <c r="AO355" s="5"/>
      <c r="AP355" s="5"/>
      <c r="AQ355" s="24"/>
      <c r="AR355" s="23"/>
      <c r="AS355" s="5"/>
      <c r="AU355" s="5"/>
    </row>
    <row r="356" spans="41:47" x14ac:dyDescent="0.2">
      <c r="AO356" s="5"/>
      <c r="AP356" s="5"/>
      <c r="AQ356" s="24"/>
      <c r="AR356" s="23"/>
      <c r="AS356" s="5"/>
      <c r="AU356" s="5"/>
    </row>
    <row r="357" spans="41:47" x14ac:dyDescent="0.2">
      <c r="AO357" s="5"/>
      <c r="AP357" s="5"/>
      <c r="AQ357" s="24"/>
      <c r="AR357" s="23"/>
      <c r="AS357" s="5"/>
      <c r="AU357" s="5"/>
    </row>
    <row r="358" spans="41:47" x14ac:dyDescent="0.2">
      <c r="AO358" s="5"/>
      <c r="AP358" s="5"/>
      <c r="AQ358" s="24"/>
      <c r="AR358" s="23"/>
      <c r="AS358" s="5"/>
      <c r="AU358" s="5"/>
    </row>
    <row r="359" spans="41:47" x14ac:dyDescent="0.2">
      <c r="AO359" s="5"/>
      <c r="AP359" s="5"/>
      <c r="AQ359" s="24"/>
      <c r="AR359" s="23"/>
      <c r="AS359" s="5"/>
      <c r="AU359" s="5"/>
    </row>
    <row r="360" spans="41:47" x14ac:dyDescent="0.2">
      <c r="AO360" s="5"/>
      <c r="AP360" s="5"/>
      <c r="AQ360" s="24"/>
      <c r="AR360" s="23"/>
      <c r="AS360" s="5"/>
      <c r="AU360" s="5"/>
    </row>
    <row r="361" spans="41:47" x14ac:dyDescent="0.2">
      <c r="AO361" s="5"/>
      <c r="AP361" s="5"/>
      <c r="AQ361" s="24"/>
      <c r="AR361" s="23"/>
      <c r="AS361" s="5"/>
      <c r="AU361" s="5"/>
    </row>
    <row r="362" spans="41:47" x14ac:dyDescent="0.2">
      <c r="AO362" s="5"/>
      <c r="AP362" s="5"/>
      <c r="AQ362" s="24"/>
      <c r="AR362" s="23"/>
      <c r="AS362" s="5"/>
      <c r="AU362" s="5"/>
    </row>
    <row r="363" spans="41:47" x14ac:dyDescent="0.2">
      <c r="AO363" s="5"/>
      <c r="AP363" s="5"/>
      <c r="AQ363" s="24"/>
      <c r="AR363" s="23"/>
      <c r="AS363" s="5"/>
      <c r="AU363" s="5"/>
    </row>
    <row r="364" spans="41:47" x14ac:dyDescent="0.2">
      <c r="AO364" s="5"/>
      <c r="AP364" s="5"/>
      <c r="AQ364" s="24"/>
      <c r="AR364" s="23"/>
      <c r="AS364" s="5"/>
      <c r="AU364" s="5"/>
    </row>
    <row r="365" spans="41:47" x14ac:dyDescent="0.2">
      <c r="AO365" s="5"/>
      <c r="AP365" s="5"/>
      <c r="AQ365" s="24"/>
      <c r="AR365" s="23"/>
      <c r="AS365" s="5"/>
      <c r="AU365" s="5"/>
    </row>
    <row r="366" spans="41:47" x14ac:dyDescent="0.2">
      <c r="AO366" s="5"/>
      <c r="AP366" s="5"/>
      <c r="AQ366" s="24"/>
      <c r="AR366" s="23"/>
      <c r="AS366" s="5"/>
      <c r="AU366" s="5"/>
    </row>
    <row r="367" spans="41:47" x14ac:dyDescent="0.2">
      <c r="AO367" s="5"/>
      <c r="AP367" s="5"/>
      <c r="AQ367" s="24"/>
      <c r="AR367" s="23"/>
      <c r="AS367" s="5"/>
      <c r="AU367" s="5"/>
    </row>
    <row r="368" spans="41:47" x14ac:dyDescent="0.2">
      <c r="AO368" s="5"/>
      <c r="AP368" s="5"/>
      <c r="AQ368" s="24"/>
      <c r="AR368" s="23"/>
      <c r="AS368" s="5"/>
      <c r="AU368" s="5"/>
    </row>
    <row r="369" spans="41:47" x14ac:dyDescent="0.2">
      <c r="AO369" s="5"/>
      <c r="AP369" s="5"/>
      <c r="AQ369" s="24"/>
      <c r="AR369" s="23"/>
      <c r="AS369" s="5"/>
      <c r="AU369" s="5"/>
    </row>
    <row r="370" spans="41:47" x14ac:dyDescent="0.2">
      <c r="AO370" s="5"/>
      <c r="AP370" s="5"/>
      <c r="AQ370" s="24"/>
      <c r="AR370" s="23"/>
      <c r="AS370" s="5"/>
      <c r="AU370" s="5"/>
    </row>
    <row r="371" spans="41:47" x14ac:dyDescent="0.2">
      <c r="AO371" s="5"/>
      <c r="AP371" s="5"/>
      <c r="AQ371" s="24"/>
      <c r="AR371" s="23"/>
      <c r="AS371" s="5"/>
      <c r="AU371" s="5"/>
    </row>
    <row r="372" spans="41:47" x14ac:dyDescent="0.2">
      <c r="AO372" s="5"/>
      <c r="AP372" s="5"/>
      <c r="AQ372" s="24"/>
      <c r="AR372" s="23"/>
      <c r="AS372" s="5"/>
      <c r="AU372" s="5"/>
    </row>
    <row r="373" spans="41:47" x14ac:dyDescent="0.2">
      <c r="AO373" s="5"/>
      <c r="AP373" s="5"/>
      <c r="AQ373" s="24"/>
      <c r="AR373" s="23"/>
      <c r="AS373" s="5"/>
      <c r="AU373" s="5"/>
    </row>
    <row r="374" spans="41:47" x14ac:dyDescent="0.2">
      <c r="AO374" s="5"/>
      <c r="AP374" s="5"/>
      <c r="AQ374" s="24"/>
      <c r="AR374" s="23"/>
      <c r="AS374" s="5"/>
      <c r="AU374" s="5"/>
    </row>
    <row r="375" spans="41:47" x14ac:dyDescent="0.2">
      <c r="AO375" s="5"/>
      <c r="AP375" s="5"/>
      <c r="AQ375" s="24"/>
      <c r="AR375" s="23"/>
      <c r="AS375" s="5"/>
      <c r="AU375" s="5"/>
    </row>
    <row r="376" spans="41:47" x14ac:dyDescent="0.2">
      <c r="AO376" s="5"/>
      <c r="AP376" s="5"/>
      <c r="AQ376" s="24"/>
      <c r="AR376" s="23"/>
      <c r="AS376" s="5"/>
      <c r="AU376" s="5"/>
    </row>
    <row r="377" spans="41:47" x14ac:dyDescent="0.2">
      <c r="AO377" s="5"/>
      <c r="AP377" s="5"/>
      <c r="AQ377" s="24"/>
      <c r="AR377" s="23"/>
      <c r="AS377" s="5"/>
      <c r="AU377" s="5"/>
    </row>
    <row r="378" spans="41:47" x14ac:dyDescent="0.2">
      <c r="AO378" s="5"/>
      <c r="AP378" s="5"/>
      <c r="AQ378" s="24"/>
      <c r="AR378" s="23"/>
      <c r="AS378" s="5"/>
      <c r="AU378" s="5"/>
    </row>
    <row r="379" spans="41:47" x14ac:dyDescent="0.2">
      <c r="AO379" s="5"/>
      <c r="AP379" s="5"/>
      <c r="AQ379" s="24"/>
      <c r="AR379" s="23"/>
      <c r="AS379" s="5"/>
      <c r="AU379" s="5"/>
    </row>
    <row r="380" spans="41:47" x14ac:dyDescent="0.2">
      <c r="AO380" s="5"/>
      <c r="AP380" s="5"/>
      <c r="AQ380" s="24"/>
      <c r="AR380" s="23"/>
      <c r="AS380" s="5"/>
      <c r="AU380" s="5"/>
    </row>
    <row r="381" spans="41:47" x14ac:dyDescent="0.2">
      <c r="AO381" s="5"/>
      <c r="AP381" s="5"/>
      <c r="AQ381" s="24"/>
      <c r="AR381" s="23"/>
      <c r="AS381" s="5"/>
      <c r="AU381" s="5"/>
    </row>
    <row r="382" spans="41:47" x14ac:dyDescent="0.2">
      <c r="AO382" s="5"/>
      <c r="AP382" s="5"/>
      <c r="AQ382" s="24"/>
      <c r="AR382" s="23"/>
      <c r="AS382" s="5"/>
      <c r="AU382" s="5"/>
    </row>
    <row r="383" spans="41:47" x14ac:dyDescent="0.2">
      <c r="AO383" s="5"/>
      <c r="AP383" s="5"/>
      <c r="AQ383" s="24"/>
      <c r="AR383" s="23"/>
      <c r="AS383" s="5"/>
      <c r="AU383" s="5"/>
    </row>
    <row r="384" spans="41:47" x14ac:dyDescent="0.2">
      <c r="AO384" s="5"/>
      <c r="AP384" s="5"/>
      <c r="AQ384" s="24"/>
      <c r="AR384" s="23"/>
      <c r="AS384" s="5"/>
      <c r="AU384" s="5"/>
    </row>
    <row r="385" spans="41:47" x14ac:dyDescent="0.2">
      <c r="AO385" s="5"/>
      <c r="AP385" s="5"/>
      <c r="AQ385" s="24"/>
      <c r="AR385" s="23"/>
      <c r="AS385" s="5"/>
      <c r="AU385" s="5"/>
    </row>
    <row r="386" spans="41:47" x14ac:dyDescent="0.2">
      <c r="AO386" s="5"/>
      <c r="AP386" s="5"/>
      <c r="AQ386" s="24"/>
      <c r="AR386" s="23"/>
      <c r="AS386" s="5"/>
      <c r="AU386" s="5"/>
    </row>
    <row r="387" spans="41:47" x14ac:dyDescent="0.2">
      <c r="AO387" s="5"/>
      <c r="AP387" s="5"/>
      <c r="AQ387" s="24"/>
      <c r="AR387" s="23"/>
      <c r="AS387" s="5"/>
      <c r="AU387" s="5"/>
    </row>
    <row r="388" spans="41:47" x14ac:dyDescent="0.2">
      <c r="AO388" s="5"/>
      <c r="AP388" s="5"/>
      <c r="AQ388" s="24"/>
      <c r="AR388" s="23"/>
      <c r="AS388" s="5"/>
      <c r="AU388" s="5"/>
    </row>
    <row r="389" spans="41:47" x14ac:dyDescent="0.2">
      <c r="AO389" s="5"/>
      <c r="AP389" s="5"/>
      <c r="AQ389" s="24"/>
      <c r="AR389" s="23"/>
      <c r="AS389" s="5"/>
      <c r="AU389" s="5"/>
    </row>
    <row r="390" spans="41:47" x14ac:dyDescent="0.2">
      <c r="AO390" s="5"/>
      <c r="AP390" s="5"/>
      <c r="AQ390" s="24"/>
      <c r="AR390" s="23"/>
      <c r="AS390" s="5"/>
      <c r="AU390" s="5"/>
    </row>
    <row r="391" spans="41:47" x14ac:dyDescent="0.2">
      <c r="AO391" s="5"/>
      <c r="AP391" s="5"/>
      <c r="AQ391" s="24"/>
      <c r="AR391" s="23"/>
      <c r="AS391" s="5"/>
      <c r="AU391" s="5"/>
    </row>
    <row r="392" spans="41:47" x14ac:dyDescent="0.2">
      <c r="AO392" s="5"/>
      <c r="AP392" s="5"/>
      <c r="AQ392" s="24"/>
      <c r="AR392" s="23"/>
      <c r="AS392" s="5"/>
      <c r="AU392" s="5"/>
    </row>
    <row r="393" spans="41:47" x14ac:dyDescent="0.2">
      <c r="AO393" s="5"/>
      <c r="AP393" s="5"/>
      <c r="AQ393" s="24"/>
      <c r="AR393" s="23"/>
      <c r="AS393" s="5"/>
      <c r="AU393" s="5"/>
    </row>
    <row r="394" spans="41:47" x14ac:dyDescent="0.2">
      <c r="AO394" s="5"/>
      <c r="AP394" s="5"/>
      <c r="AQ394" s="24"/>
      <c r="AR394" s="23"/>
      <c r="AS394" s="5"/>
      <c r="AU394" s="5"/>
    </row>
    <row r="395" spans="41:47" x14ac:dyDescent="0.2">
      <c r="AO395" s="5"/>
      <c r="AP395" s="5"/>
      <c r="AQ395" s="24"/>
      <c r="AR395" s="23"/>
      <c r="AS395" s="5"/>
      <c r="AU395" s="5"/>
    </row>
    <row r="396" spans="41:47" x14ac:dyDescent="0.2">
      <c r="AO396" s="5"/>
      <c r="AP396" s="5"/>
      <c r="AQ396" s="24"/>
      <c r="AR396" s="23"/>
      <c r="AS396" s="5"/>
      <c r="AU396" s="5"/>
    </row>
    <row r="397" spans="41:47" x14ac:dyDescent="0.2">
      <c r="AO397" s="5"/>
      <c r="AP397" s="5"/>
      <c r="AQ397" s="24"/>
      <c r="AR397" s="23"/>
      <c r="AS397" s="5"/>
      <c r="AU397" s="5"/>
    </row>
    <row r="398" spans="41:47" x14ac:dyDescent="0.2">
      <c r="AO398" s="5"/>
      <c r="AP398" s="5"/>
      <c r="AQ398" s="24"/>
      <c r="AR398" s="23"/>
      <c r="AS398" s="5"/>
      <c r="AU398" s="5"/>
    </row>
    <row r="399" spans="41:47" x14ac:dyDescent="0.2">
      <c r="AO399" s="5"/>
      <c r="AP399" s="5"/>
      <c r="AQ399" s="24"/>
      <c r="AR399" s="23"/>
      <c r="AS399" s="5"/>
      <c r="AU399" s="5"/>
    </row>
    <row r="400" spans="41:47" x14ac:dyDescent="0.2">
      <c r="AO400" s="5"/>
      <c r="AP400" s="5"/>
      <c r="AQ400" s="24"/>
      <c r="AR400" s="23"/>
      <c r="AS400" s="5"/>
      <c r="AU400" s="5"/>
    </row>
    <row r="401" spans="41:47" x14ac:dyDescent="0.2">
      <c r="AO401" s="5"/>
      <c r="AP401" s="5"/>
      <c r="AQ401" s="24"/>
      <c r="AR401" s="23"/>
      <c r="AS401" s="5"/>
      <c r="AU401" s="5"/>
    </row>
    <row r="402" spans="41:47" x14ac:dyDescent="0.2">
      <c r="AO402" s="5"/>
      <c r="AP402" s="5"/>
      <c r="AQ402" s="24"/>
      <c r="AR402" s="23"/>
      <c r="AS402" s="5"/>
      <c r="AU402" s="5"/>
    </row>
    <row r="403" spans="41:47" x14ac:dyDescent="0.2">
      <c r="AO403" s="5"/>
      <c r="AP403" s="5"/>
      <c r="AQ403" s="24"/>
      <c r="AR403" s="23"/>
      <c r="AS403" s="5"/>
      <c r="AU403" s="5"/>
    </row>
    <row r="404" spans="41:47" x14ac:dyDescent="0.2">
      <c r="AO404" s="5"/>
      <c r="AP404" s="5"/>
      <c r="AQ404" s="24"/>
      <c r="AR404" s="23"/>
      <c r="AS404" s="5"/>
      <c r="AU404" s="5"/>
    </row>
    <row r="405" spans="41:47" x14ac:dyDescent="0.2">
      <c r="AO405" s="5"/>
      <c r="AP405" s="5"/>
      <c r="AQ405" s="24"/>
      <c r="AR405" s="23"/>
      <c r="AS405" s="5"/>
      <c r="AU405" s="5"/>
    </row>
    <row r="406" spans="41:47" x14ac:dyDescent="0.2">
      <c r="AO406" s="5"/>
      <c r="AP406" s="5"/>
      <c r="AQ406" s="24"/>
      <c r="AR406" s="23"/>
      <c r="AS406" s="5"/>
      <c r="AU406" s="5"/>
    </row>
    <row r="407" spans="41:47" x14ac:dyDescent="0.2">
      <c r="AO407" s="5"/>
      <c r="AP407" s="5"/>
      <c r="AQ407" s="24"/>
      <c r="AR407" s="23"/>
      <c r="AS407" s="5"/>
      <c r="AU407" s="5"/>
    </row>
    <row r="408" spans="41:47" x14ac:dyDescent="0.2">
      <c r="AO408" s="5"/>
      <c r="AP408" s="5"/>
      <c r="AQ408" s="24"/>
      <c r="AR408" s="23"/>
      <c r="AS408" s="5"/>
      <c r="AU408" s="5"/>
    </row>
    <row r="409" spans="41:47" x14ac:dyDescent="0.2">
      <c r="AO409" s="5"/>
      <c r="AP409" s="5"/>
      <c r="AQ409" s="24"/>
      <c r="AR409" s="23"/>
      <c r="AS409" s="5"/>
      <c r="AU409" s="5"/>
    </row>
    <row r="410" spans="41:47" x14ac:dyDescent="0.2">
      <c r="AO410" s="5"/>
      <c r="AP410" s="5"/>
      <c r="AQ410" s="24"/>
      <c r="AR410" s="23"/>
      <c r="AS410" s="5"/>
      <c r="AU410" s="5"/>
    </row>
    <row r="411" spans="41:47" x14ac:dyDescent="0.2">
      <c r="AO411" s="5"/>
      <c r="AP411" s="5"/>
      <c r="AQ411" s="24"/>
      <c r="AR411" s="23"/>
      <c r="AS411" s="5"/>
      <c r="AU411" s="5"/>
    </row>
    <row r="412" spans="41:47" x14ac:dyDescent="0.2">
      <c r="AO412" s="5"/>
      <c r="AP412" s="5"/>
      <c r="AQ412" s="24"/>
      <c r="AR412" s="23"/>
      <c r="AS412" s="5"/>
      <c r="AU412" s="5"/>
    </row>
    <row r="413" spans="41:47" x14ac:dyDescent="0.2">
      <c r="AO413" s="5"/>
      <c r="AP413" s="5"/>
      <c r="AQ413" s="24"/>
      <c r="AR413" s="23"/>
      <c r="AS413" s="5"/>
      <c r="AU413" s="5"/>
    </row>
    <row r="414" spans="41:47" x14ac:dyDescent="0.2">
      <c r="AO414" s="5"/>
      <c r="AP414" s="5"/>
      <c r="AQ414" s="24"/>
      <c r="AR414" s="23"/>
      <c r="AS414" s="5"/>
      <c r="AU414" s="5"/>
    </row>
    <row r="415" spans="41:47" x14ac:dyDescent="0.2">
      <c r="AO415" s="5"/>
      <c r="AP415" s="5"/>
      <c r="AQ415" s="24"/>
      <c r="AR415" s="23"/>
      <c r="AS415" s="5"/>
      <c r="AU415" s="5"/>
    </row>
    <row r="416" spans="41:47" x14ac:dyDescent="0.2">
      <c r="AO416" s="5"/>
      <c r="AP416" s="5"/>
      <c r="AQ416" s="24"/>
      <c r="AR416" s="23"/>
      <c r="AS416" s="5"/>
      <c r="AU416" s="5"/>
    </row>
    <row r="417" spans="41:47" x14ac:dyDescent="0.2">
      <c r="AO417" s="5"/>
      <c r="AP417" s="5"/>
      <c r="AQ417" s="24"/>
      <c r="AR417" s="23"/>
      <c r="AS417" s="5"/>
      <c r="AU417" s="5"/>
    </row>
    <row r="418" spans="41:47" x14ac:dyDescent="0.2">
      <c r="AO418" s="5"/>
      <c r="AP418" s="5"/>
      <c r="AQ418" s="24"/>
      <c r="AR418" s="23"/>
      <c r="AS418" s="5"/>
      <c r="AU418" s="5"/>
    </row>
    <row r="419" spans="41:47" x14ac:dyDescent="0.2">
      <c r="AO419" s="5"/>
      <c r="AP419" s="5"/>
      <c r="AQ419" s="24"/>
      <c r="AR419" s="23"/>
      <c r="AS419" s="5"/>
      <c r="AU419" s="5"/>
    </row>
    <row r="420" spans="41:47" x14ac:dyDescent="0.2">
      <c r="AO420" s="5"/>
      <c r="AP420" s="5"/>
      <c r="AQ420" s="24"/>
      <c r="AR420" s="23"/>
      <c r="AS420" s="5"/>
      <c r="AU420" s="5"/>
    </row>
    <row r="421" spans="41:47" x14ac:dyDescent="0.2">
      <c r="AO421" s="5"/>
      <c r="AP421" s="5"/>
      <c r="AQ421" s="24"/>
      <c r="AR421" s="23"/>
      <c r="AS421" s="5"/>
      <c r="AU421" s="5"/>
    </row>
    <row r="422" spans="41:47" x14ac:dyDescent="0.2">
      <c r="AO422" s="5"/>
      <c r="AP422" s="5"/>
      <c r="AQ422" s="24"/>
      <c r="AR422" s="23"/>
      <c r="AS422" s="5"/>
      <c r="AU422" s="5"/>
    </row>
    <row r="423" spans="41:47" x14ac:dyDescent="0.2">
      <c r="AO423" s="5"/>
      <c r="AP423" s="5"/>
      <c r="AQ423" s="24"/>
      <c r="AR423" s="23"/>
      <c r="AS423" s="5"/>
      <c r="AU423" s="5"/>
    </row>
    <row r="424" spans="41:47" x14ac:dyDescent="0.2">
      <c r="AO424" s="5"/>
      <c r="AP424" s="5"/>
      <c r="AQ424" s="24"/>
      <c r="AR424" s="23"/>
      <c r="AS424" s="5"/>
      <c r="AU424" s="5"/>
    </row>
    <row r="425" spans="41:47" x14ac:dyDescent="0.2">
      <c r="AO425" s="5"/>
      <c r="AP425" s="5"/>
      <c r="AQ425" s="24"/>
      <c r="AR425" s="23"/>
      <c r="AS425" s="5"/>
      <c r="AU425" s="5"/>
    </row>
    <row r="426" spans="41:47" x14ac:dyDescent="0.2">
      <c r="AO426" s="5"/>
      <c r="AP426" s="5"/>
      <c r="AQ426" s="24"/>
      <c r="AR426" s="23"/>
      <c r="AS426" s="5"/>
      <c r="AU426" s="5"/>
    </row>
    <row r="427" spans="41:47" x14ac:dyDescent="0.2">
      <c r="AO427" s="5"/>
      <c r="AP427" s="5"/>
      <c r="AQ427" s="24"/>
      <c r="AR427" s="23"/>
      <c r="AS427" s="5"/>
      <c r="AU427" s="5"/>
    </row>
    <row r="428" spans="41:47" x14ac:dyDescent="0.2">
      <c r="AO428" s="5"/>
      <c r="AP428" s="5"/>
      <c r="AQ428" s="24"/>
      <c r="AR428" s="23"/>
      <c r="AS428" s="5"/>
      <c r="AU428" s="5"/>
    </row>
    <row r="429" spans="41:47" x14ac:dyDescent="0.2">
      <c r="AO429" s="5"/>
      <c r="AP429" s="5"/>
      <c r="AQ429" s="24"/>
      <c r="AR429" s="23"/>
      <c r="AS429" s="5"/>
      <c r="AU429" s="5"/>
    </row>
    <row r="430" spans="41:47" x14ac:dyDescent="0.2">
      <c r="AO430" s="5"/>
      <c r="AP430" s="5"/>
      <c r="AQ430" s="24"/>
      <c r="AR430" s="23"/>
      <c r="AS430" s="5"/>
      <c r="AU430" s="5"/>
    </row>
    <row r="431" spans="41:47" x14ac:dyDescent="0.2">
      <c r="AO431" s="5"/>
      <c r="AP431" s="5"/>
      <c r="AQ431" s="24"/>
      <c r="AR431" s="23"/>
      <c r="AS431" s="5"/>
      <c r="AU431" s="5"/>
    </row>
    <row r="432" spans="41:47" x14ac:dyDescent="0.2">
      <c r="AO432" s="5"/>
      <c r="AP432" s="5"/>
      <c r="AQ432" s="24"/>
      <c r="AR432" s="23"/>
      <c r="AS432" s="5"/>
      <c r="AU432" s="5"/>
    </row>
    <row r="433" spans="41:47" x14ac:dyDescent="0.2">
      <c r="AO433" s="5"/>
      <c r="AP433" s="5"/>
      <c r="AQ433" s="24"/>
      <c r="AR433" s="23"/>
      <c r="AS433" s="5"/>
      <c r="AU433" s="5"/>
    </row>
    <row r="434" spans="41:47" x14ac:dyDescent="0.2">
      <c r="AO434" s="5"/>
      <c r="AP434" s="5"/>
      <c r="AQ434" s="24"/>
      <c r="AR434" s="23"/>
      <c r="AS434" s="5"/>
      <c r="AU434" s="5"/>
    </row>
    <row r="435" spans="41:47" x14ac:dyDescent="0.2">
      <c r="AO435" s="5"/>
      <c r="AP435" s="5"/>
      <c r="AQ435" s="24"/>
      <c r="AR435" s="23"/>
      <c r="AS435" s="5"/>
      <c r="AU435" s="5"/>
    </row>
    <row r="436" spans="41:47" x14ac:dyDescent="0.2">
      <c r="AO436" s="5"/>
      <c r="AP436" s="5"/>
      <c r="AQ436" s="24"/>
      <c r="AR436" s="23"/>
      <c r="AS436" s="5"/>
      <c r="AU436" s="5"/>
    </row>
    <row r="437" spans="41:47" x14ac:dyDescent="0.2">
      <c r="AO437" s="5"/>
      <c r="AP437" s="5"/>
      <c r="AQ437" s="24"/>
      <c r="AR437" s="23"/>
      <c r="AS437" s="5"/>
      <c r="AU437" s="5"/>
    </row>
    <row r="438" spans="41:47" x14ac:dyDescent="0.2">
      <c r="AO438" s="5"/>
      <c r="AP438" s="5"/>
      <c r="AQ438" s="24"/>
      <c r="AR438" s="23"/>
      <c r="AS438" s="5"/>
      <c r="AU438" s="5"/>
    </row>
    <row r="439" spans="41:47" x14ac:dyDescent="0.2">
      <c r="AO439" s="5"/>
      <c r="AP439" s="5"/>
      <c r="AQ439" s="24"/>
      <c r="AR439" s="23"/>
      <c r="AS439" s="5"/>
      <c r="AU439" s="5"/>
    </row>
    <row r="440" spans="41:47" x14ac:dyDescent="0.2">
      <c r="AO440" s="5"/>
      <c r="AP440" s="5"/>
      <c r="AQ440" s="24"/>
      <c r="AR440" s="23"/>
      <c r="AS440" s="5"/>
      <c r="AU440" s="5"/>
    </row>
    <row r="441" spans="41:47" x14ac:dyDescent="0.2">
      <c r="AO441" s="5"/>
      <c r="AP441" s="5"/>
      <c r="AQ441" s="24"/>
      <c r="AR441" s="23"/>
      <c r="AS441" s="5"/>
      <c r="AU441" s="5"/>
    </row>
    <row r="442" spans="41:47" x14ac:dyDescent="0.2">
      <c r="AO442" s="5"/>
      <c r="AP442" s="5"/>
      <c r="AQ442" s="24"/>
      <c r="AR442" s="23"/>
      <c r="AS442" s="5"/>
      <c r="AU442" s="5"/>
    </row>
    <row r="443" spans="41:47" x14ac:dyDescent="0.2">
      <c r="AO443" s="5"/>
      <c r="AP443" s="5"/>
      <c r="AQ443" s="24"/>
      <c r="AR443" s="23"/>
      <c r="AS443" s="5"/>
      <c r="AU443" s="5"/>
    </row>
    <row r="444" spans="41:47" x14ac:dyDescent="0.2">
      <c r="AO444" s="5"/>
      <c r="AP444" s="5"/>
      <c r="AQ444" s="24"/>
      <c r="AR444" s="23"/>
      <c r="AS444" s="5"/>
      <c r="AU444" s="5"/>
    </row>
    <row r="445" spans="41:47" x14ac:dyDescent="0.2">
      <c r="AO445" s="5"/>
      <c r="AP445" s="5"/>
      <c r="AQ445" s="24"/>
      <c r="AR445" s="23"/>
      <c r="AS445" s="5"/>
      <c r="AU445" s="5"/>
    </row>
    <row r="446" spans="41:47" x14ac:dyDescent="0.2">
      <c r="AO446" s="5"/>
      <c r="AP446" s="5"/>
      <c r="AQ446" s="24"/>
      <c r="AR446" s="23"/>
      <c r="AS446" s="5"/>
      <c r="AU446" s="5"/>
    </row>
    <row r="447" spans="41:47" x14ac:dyDescent="0.2">
      <c r="AO447" s="5"/>
      <c r="AP447" s="5"/>
      <c r="AQ447" s="24"/>
      <c r="AR447" s="23"/>
      <c r="AS447" s="5"/>
      <c r="AU447" s="5"/>
    </row>
    <row r="448" spans="41:47" x14ac:dyDescent="0.2">
      <c r="AO448" s="5"/>
      <c r="AP448" s="5"/>
      <c r="AQ448" s="24"/>
      <c r="AR448" s="23"/>
      <c r="AS448" s="5"/>
      <c r="AU448" s="5"/>
    </row>
    <row r="449" spans="41:47" x14ac:dyDescent="0.2">
      <c r="AO449" s="5"/>
      <c r="AP449" s="5"/>
      <c r="AQ449" s="24"/>
      <c r="AR449" s="23"/>
      <c r="AS449" s="5"/>
      <c r="AU449" s="5"/>
    </row>
    <row r="450" spans="41:47" x14ac:dyDescent="0.2">
      <c r="AO450" s="5"/>
      <c r="AP450" s="5"/>
      <c r="AQ450" s="24"/>
      <c r="AR450" s="23"/>
      <c r="AS450" s="5"/>
      <c r="AU450" s="5"/>
    </row>
    <row r="451" spans="41:47" x14ac:dyDescent="0.2">
      <c r="AO451" s="5"/>
      <c r="AP451" s="5"/>
      <c r="AQ451" s="24"/>
      <c r="AR451" s="23"/>
      <c r="AS451" s="5"/>
      <c r="AU451" s="5"/>
    </row>
    <row r="452" spans="41:47" x14ac:dyDescent="0.2">
      <c r="AO452" s="5"/>
      <c r="AP452" s="5"/>
      <c r="AQ452" s="24"/>
      <c r="AR452" s="23"/>
      <c r="AS452" s="5"/>
      <c r="AU452" s="5"/>
    </row>
    <row r="453" spans="41:47" x14ac:dyDescent="0.2">
      <c r="AO453" s="5"/>
      <c r="AP453" s="5"/>
      <c r="AQ453" s="24"/>
      <c r="AR453" s="23"/>
      <c r="AS453" s="5"/>
      <c r="AU453" s="5"/>
    </row>
    <row r="454" spans="41:47" x14ac:dyDescent="0.2">
      <c r="AO454" s="5"/>
      <c r="AP454" s="5"/>
      <c r="AQ454" s="24"/>
      <c r="AR454" s="23"/>
      <c r="AS454" s="5"/>
      <c r="AU454" s="5"/>
    </row>
    <row r="455" spans="41:47" x14ac:dyDescent="0.2">
      <c r="AO455" s="5"/>
      <c r="AP455" s="5"/>
      <c r="AQ455" s="24"/>
      <c r="AR455" s="23"/>
      <c r="AS455" s="5"/>
      <c r="AU455" s="5"/>
    </row>
    <row r="456" spans="41:47" x14ac:dyDescent="0.2">
      <c r="AO456" s="5"/>
      <c r="AP456" s="5"/>
      <c r="AQ456" s="24"/>
      <c r="AR456" s="23"/>
      <c r="AS456" s="5"/>
      <c r="AU456" s="5"/>
    </row>
    <row r="457" spans="41:47" x14ac:dyDescent="0.2">
      <c r="AO457" s="5"/>
      <c r="AP457" s="5"/>
      <c r="AQ457" s="24"/>
      <c r="AR457" s="23"/>
      <c r="AS457" s="5"/>
      <c r="AU457" s="5"/>
    </row>
    <row r="458" spans="41:47" x14ac:dyDescent="0.2">
      <c r="AO458" s="5"/>
      <c r="AP458" s="5"/>
      <c r="AQ458" s="24"/>
      <c r="AR458" s="23"/>
      <c r="AS458" s="5"/>
      <c r="AU458" s="5"/>
    </row>
    <row r="459" spans="41:47" x14ac:dyDescent="0.2">
      <c r="AO459" s="5"/>
      <c r="AP459" s="5"/>
      <c r="AQ459" s="24"/>
      <c r="AR459" s="23"/>
      <c r="AS459" s="5"/>
      <c r="AU459" s="5"/>
    </row>
    <row r="460" spans="41:47" x14ac:dyDescent="0.2">
      <c r="AO460" s="5"/>
      <c r="AP460" s="5"/>
      <c r="AQ460" s="24"/>
      <c r="AR460" s="23"/>
      <c r="AS460" s="5"/>
      <c r="AU460" s="5"/>
    </row>
    <row r="461" spans="41:47" x14ac:dyDescent="0.2">
      <c r="AO461" s="5"/>
      <c r="AP461" s="5"/>
      <c r="AQ461" s="24"/>
      <c r="AR461" s="23"/>
      <c r="AS461" s="5"/>
      <c r="AU461" s="5"/>
    </row>
  </sheetData>
  <autoFilter ref="AJ4:AJ72"/>
  <mergeCells count="16">
    <mergeCell ref="A2:BA2"/>
    <mergeCell ref="A3:BA3"/>
    <mergeCell ref="A15:A16"/>
    <mergeCell ref="A7:A9"/>
    <mergeCell ref="E72:AN72"/>
    <mergeCell ref="A22:A24"/>
    <mergeCell ref="A25:A27"/>
    <mergeCell ref="B71:D71"/>
    <mergeCell ref="B67:D67"/>
    <mergeCell ref="A55:A59"/>
    <mergeCell ref="A52:A54"/>
    <mergeCell ref="A63:A64"/>
    <mergeCell ref="A68:E68"/>
    <mergeCell ref="A33:A34"/>
    <mergeCell ref="A36:A42"/>
    <mergeCell ref="A50:A51"/>
  </mergeCells>
  <pageMargins left="0.23622047244094491" right="0.23622047244094491" top="0.35433070866141736" bottom="0.15748031496062992" header="0.31496062992125984" footer="0.31496062992125984"/>
  <pageSetup paperSize="9" scale="78" fitToHeight="0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załącznik18d</vt:lpstr>
      <vt:lpstr>załącznik18d!Tytuły_wydruku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2020-07-13T10:37:06Z</dcterms:created>
  <dcterms:modified xsi:type="dcterms:W3CDTF">2020-07-13T10:38:29Z</dcterms:modified>
</cp:coreProperties>
</file>