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załącznik18c" sheetId="1" r:id="rId1"/>
  </sheets>
  <definedNames>
    <definedName name="_xlnm.Print_Titles" localSheetId="0">załącznik18c!$4:$4</definedName>
  </definedNames>
  <calcPr calcId="145621"/>
</workbook>
</file>

<file path=xl/calcChain.xml><?xml version="1.0" encoding="utf-8"?>
<calcChain xmlns="http://schemas.openxmlformats.org/spreadsheetml/2006/main">
  <c r="AB5" i="1" l="1"/>
  <c r="AM5" i="1"/>
  <c r="AM10" i="1" s="1"/>
  <c r="AN5" i="1"/>
  <c r="AN10" i="1" s="1"/>
  <c r="AP5" i="1"/>
  <c r="AB6" i="1"/>
  <c r="AM6" i="1"/>
  <c r="AN6" i="1"/>
  <c r="AO6" i="1" s="1"/>
  <c r="AP6" i="1"/>
  <c r="G7" i="1"/>
  <c r="P7" i="1"/>
  <c r="U7" i="1"/>
  <c r="AB7" i="1"/>
  <c r="AM7" i="1"/>
  <c r="AN7" i="1"/>
  <c r="AO7" i="1" s="1"/>
  <c r="AP7" i="1"/>
  <c r="AM8" i="1"/>
  <c r="AN8" i="1"/>
  <c r="AO8" i="1" s="1"/>
  <c r="AM9" i="1"/>
  <c r="AN9" i="1"/>
  <c r="AO9" i="1" s="1"/>
  <c r="C10" i="1"/>
  <c r="D10" i="1"/>
  <c r="K10" i="1" s="1"/>
  <c r="L10" i="1"/>
  <c r="M10" i="1"/>
  <c r="N10" i="1"/>
  <c r="L11" i="1" s="1"/>
  <c r="O10" i="1"/>
  <c r="P10" i="1"/>
  <c r="Q10" i="1"/>
  <c r="U10" i="1"/>
  <c r="V10" i="1"/>
  <c r="W10" i="1"/>
  <c r="X10" i="1"/>
  <c r="Y10" i="1"/>
  <c r="AC10" i="1"/>
  <c r="AD10" i="1"/>
  <c r="AE10" i="1"/>
  <c r="AK10" i="1"/>
  <c r="AL10" i="1"/>
  <c r="K11" i="1"/>
  <c r="Q11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5" i="1" l="1"/>
  <c r="AO10" i="1" s="1"/>
</calcChain>
</file>

<file path=xl/sharedStrings.xml><?xml version="1.0" encoding="utf-8"?>
<sst xmlns="http://schemas.openxmlformats.org/spreadsheetml/2006/main" count="108" uniqueCount="90">
  <si>
    <t>do przekazania po sprostowania udziałów i prawie pierwokupu w 2022 r.</t>
  </si>
  <si>
    <t>wskaźnik tylko tr. zarz. -&gt;</t>
  </si>
  <si>
    <t>wsk. tr. zarz. + admin. -&gt;</t>
  </si>
  <si>
    <t>RAZEM</t>
  </si>
  <si>
    <t xml:space="preserve">udział uzupełnić </t>
  </si>
  <si>
    <t>mieszkalna</t>
  </si>
  <si>
    <t>udział w nieruchomości wspólnej</t>
  </si>
  <si>
    <t>nieruchomość zabudowana mieszkalna</t>
  </si>
  <si>
    <t>w marcu 2020 r. dokupiono lokal mieszk. Nr 2  - z dofinansowaniem</t>
  </si>
  <si>
    <t>2424/10000</t>
  </si>
  <si>
    <t>SZ1W/00038423/1 (SZ1W/00040564/8)</t>
  </si>
  <si>
    <t>94</t>
  </si>
  <si>
    <t xml:space="preserve">Szwedzka 4 </t>
  </si>
  <si>
    <t>mieszkalno - usługowa</t>
  </si>
  <si>
    <t>nieruchomość zabudowana mieszkalno - usługowa</t>
  </si>
  <si>
    <t>30733 / 108233</t>
  </si>
  <si>
    <t>jw.</t>
  </si>
  <si>
    <t>działka pod budynkiem</t>
  </si>
  <si>
    <t>193/1</t>
  </si>
  <si>
    <t>j.w.</t>
  </si>
  <si>
    <t>dofinansowanie z funduszy romskich</t>
  </si>
  <si>
    <t>Z</t>
  </si>
  <si>
    <t>BGM i KW zgodne udziały; kart.budynku 1035,24 m²</t>
  </si>
  <si>
    <t>bud. + teren</t>
  </si>
  <si>
    <t>SZ1W/00013774/5</t>
  </si>
  <si>
    <t>194</t>
  </si>
  <si>
    <t>Konstytucji 3 Maja 54</t>
  </si>
  <si>
    <t>zmana udziału - WEN sprawdzić</t>
  </si>
  <si>
    <t xml:space="preserve">w marcu 2020 r. dokupiono lokal mieszk. Nr 2 z dofinansowaniem </t>
  </si>
  <si>
    <t>14260 / 39280,  7580/39280</t>
  </si>
  <si>
    <t xml:space="preserve">BGM i KW zgodne udziały; kart.budynku 125,77+34,56 m² </t>
  </si>
  <si>
    <t>gmina ma tylko lok. użytk.;</t>
  </si>
  <si>
    <t>SZ1W/00021919/3</t>
  </si>
  <si>
    <t>28</t>
  </si>
  <si>
    <t>Barlickiego 4</t>
  </si>
  <si>
    <t>dofinansowanie do przebudowy LU na LM</t>
  </si>
  <si>
    <t>28480 / 41673</t>
  </si>
  <si>
    <t>BGM i KW zgodne udziały; kart.budynku 284,80 m² i brak danych</t>
  </si>
  <si>
    <t>153,69 + 140,66</t>
  </si>
  <si>
    <t>SZ1W/00035891/1</t>
  </si>
  <si>
    <t>19/1</t>
  </si>
  <si>
    <t>Barlickiego 23</t>
  </si>
  <si>
    <t xml:space="preserve">przeznaczenie nieruchomości </t>
  </si>
  <si>
    <t>budynki, budowle i inne urządzenie infrastruktury</t>
  </si>
  <si>
    <t xml:space="preserve">rodzaj nieruchomości </t>
  </si>
  <si>
    <t>termin zakończenia trwałości projektu</t>
  </si>
  <si>
    <t>udział gminy w nieruchomości wspólnej (%)</t>
  </si>
  <si>
    <t>Szacunkowa wartość rynkowa udziałuGminy wg. Średniej ceny sprzedaży</t>
  </si>
  <si>
    <t>szacunkowa wartość rynkowa udziału gminy wg średniej ceny sprzedaży (zł.)</t>
  </si>
  <si>
    <t>wartość księgowa nieruchomości budynkowej netto na 31.12.2019 (zł.)</t>
  </si>
  <si>
    <t>umorzenie na dzień 31.12.2019 (zł.)</t>
  </si>
  <si>
    <t>wartość księgowa brutto nieruchomości budynkowej na dzień (zł)</t>
  </si>
  <si>
    <t>Wielkość udziału w gruncie według dokumentu OT</t>
  </si>
  <si>
    <t>Wartość udziału Gminy w gruncie</t>
  </si>
  <si>
    <t xml:space="preserve">Zgodność udziałów </t>
  </si>
  <si>
    <t>Uwagi (kart.budynku - pow. lokali niewyodrębnionych)</t>
  </si>
  <si>
    <t>Lokale niesamodzielne</t>
  </si>
  <si>
    <t>Bud./lok. objęte tzw. "trwałością inwestycji" (UE+BGK)</t>
  </si>
  <si>
    <t>Udziały do sprost.  (tak/nie)</t>
  </si>
  <si>
    <t>Różnica       (w %)</t>
  </si>
  <si>
    <t>Współ. wasn. lok. wykup. %</t>
  </si>
  <si>
    <t xml:space="preserve">% pow. lok. sprzed. w bud. (wg m2) </t>
  </si>
  <si>
    <t>Pom. tymcz. i pom. inne (m2)</t>
  </si>
  <si>
    <t>Pom. tymcz. i pom. inne (szt.)</t>
  </si>
  <si>
    <t>Lok. użytkowe (m2)</t>
  </si>
  <si>
    <t>Lok. użytkowe (szt.)</t>
  </si>
  <si>
    <t>Powierzchnia mieszkań razem (m2)</t>
  </si>
  <si>
    <t>Lok. najem socj. gr. C (m2)</t>
  </si>
  <si>
    <t>Lok. najem socj. gr. B (m2)</t>
  </si>
  <si>
    <t>Lok. najem socj. gr. A (m2)</t>
  </si>
  <si>
    <t>Lok.  wyn. na czas nieozn. (m2)</t>
  </si>
  <si>
    <t>Liczba mieszkań razem (szt.)</t>
  </si>
  <si>
    <t>Lok. najem socj. gr. C (szt.)</t>
  </si>
  <si>
    <t>Lok. najem socj. gr. B (szt.)</t>
  </si>
  <si>
    <t>Lok. najem socj. gr. A (szt.)</t>
  </si>
  <si>
    <t>Lok.  wyn. na czas nieozn. (szt.)</t>
  </si>
  <si>
    <t>Uwagi o realizacji</t>
  </si>
  <si>
    <t>Uwagi</t>
  </si>
  <si>
    <t>Pow. lokali gminnych</t>
  </si>
  <si>
    <t>Nr KW</t>
  </si>
  <si>
    <t>Pow. działki (m2)</t>
  </si>
  <si>
    <t>Nr działki</t>
  </si>
  <si>
    <t>Obręb ewid.</t>
  </si>
  <si>
    <t xml:space="preserve">Trwały zarząd  </t>
  </si>
  <si>
    <t xml:space="preserve">Administrowanie </t>
  </si>
  <si>
    <t xml:space="preserve">Adres </t>
  </si>
  <si>
    <t>L.p.</t>
  </si>
  <si>
    <t xml:space="preserve">Udział w nieruchomości wspólnej w budynkach wspólnot mieszkaniowych z lokalami gminnymi </t>
  </si>
  <si>
    <t>Wykaz nieruchomości planowanych do wniesienie aportem do spółki Zakład Gospodarki Mieszkaniowej Spółka z ograniczoną odpowiedzialnością w późniejszym czasie  ze względu na trwałość projektów z dofinansowaniem zewnętrznym</t>
  </si>
  <si>
    <t>załącznik 18c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</si>
</sst>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Arial CE"/>
      <family val="2"/>
      <charset val="238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/>
    <xf numFmtId="1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3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4" fontId="3" fillId="0" borderId="0" xfId="0" applyNumberFormat="1" applyFont="1"/>
    <xf numFmtId="1" fontId="4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6" xfId="0" applyFont="1" applyBorder="1"/>
    <xf numFmtId="0" fontId="3" fillId="0" borderId="7" xfId="0" applyFont="1" applyBorder="1" applyAlignment="1">
      <alignment wrapText="1"/>
    </xf>
    <xf numFmtId="0" fontId="3" fillId="0" borderId="7" xfId="0" applyFont="1" applyBorder="1"/>
    <xf numFmtId="43" fontId="5" fillId="0" borderId="7" xfId="0" applyNumberFormat="1" applyFont="1" applyBorder="1" applyAlignment="1">
      <alignment horizontal="center" vertical="center"/>
    </xf>
    <xf numFmtId="43" fontId="6" fillId="0" borderId="7" xfId="0" applyNumberFormat="1" applyFont="1" applyBorder="1" applyAlignment="1">
      <alignment horizontal="center" vertical="center"/>
    </xf>
    <xf numFmtId="43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3" fontId="5" fillId="0" borderId="7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10" fontId="5" fillId="0" borderId="7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43" fontId="3" fillId="0" borderId="11" xfId="0" applyNumberFormat="1" applyFont="1" applyFill="1" applyBorder="1" applyAlignment="1">
      <alignment horizontal="center" vertical="center"/>
    </xf>
    <xf numFmtId="4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3" fontId="3" fillId="0" borderId="11" xfId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/>
    <xf numFmtId="0" fontId="3" fillId="0" borderId="11" xfId="0" applyFont="1" applyFill="1" applyBorder="1"/>
    <xf numFmtId="10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2" fillId="0" borderId="10" xfId="0" applyFont="1" applyBorder="1"/>
    <xf numFmtId="0" fontId="5" fillId="2" borderId="12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/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6"/>
  <sheetViews>
    <sheetView tabSelected="1" workbookViewId="0">
      <pane xSplit="5" ySplit="4" topLeftCell="F5" activePane="bottomRight" state="frozen"/>
      <selection pane="topRight" activeCell="F1" sqref="F1"/>
      <selection pane="bottomLeft" activeCell="A4" sqref="A4"/>
      <selection pane="bottomRight" activeCell="H9" sqref="H9"/>
    </sheetView>
  </sheetViews>
  <sheetFormatPr defaultRowHeight="12.75" x14ac:dyDescent="0.2"/>
  <cols>
    <col min="1" max="1" width="6" style="1" customWidth="1"/>
    <col min="2" max="2" width="30" style="1" customWidth="1"/>
    <col min="3" max="4" width="9.140625" style="1" hidden="1" customWidth="1"/>
    <col min="5" max="7" width="8.5703125" style="1" customWidth="1"/>
    <col min="8" max="8" width="15.140625" style="1" customWidth="1"/>
    <col min="9" max="15" width="9.140625" style="1" hidden="1" customWidth="1"/>
    <col min="16" max="16" width="9" style="1" hidden="1" customWidth="1"/>
    <col min="17" max="33" width="9.140625" style="1" hidden="1" customWidth="1"/>
    <col min="34" max="34" width="14.85546875" style="1" hidden="1" customWidth="1"/>
    <col min="35" max="35" width="22.140625" style="3" customWidth="1"/>
    <col min="36" max="36" width="9.140625" style="1" hidden="1" customWidth="1"/>
    <col min="37" max="37" width="18.28515625" style="1" hidden="1" customWidth="1"/>
    <col min="38" max="38" width="15.42578125" style="1" hidden="1" customWidth="1"/>
    <col min="39" max="39" width="20.28515625" style="1" hidden="1" customWidth="1"/>
    <col min="40" max="40" width="17.42578125" style="1" customWidth="1"/>
    <col min="41" max="41" width="19" style="1" hidden="1" customWidth="1"/>
    <col min="42" max="42" width="11.28515625" style="1" hidden="1" customWidth="1"/>
    <col min="43" max="43" width="9.140625" style="1" hidden="1" customWidth="1"/>
    <col min="44" max="46" width="23.85546875" style="2" customWidth="1"/>
    <col min="47" max="48" width="0" style="1" hidden="1" customWidth="1"/>
    <col min="49" max="49" width="31.42578125" style="2" customWidth="1"/>
    <col min="50" max="16384" width="9.140625" style="1"/>
  </cols>
  <sheetData>
    <row r="1" spans="1:49" customFormat="1" ht="15.75" thickBot="1" x14ac:dyDescent="0.3">
      <c r="AT1" s="82" t="s">
        <v>89</v>
      </c>
    </row>
    <row r="2" spans="1:49" ht="39" customHeight="1" x14ac:dyDescent="0.2">
      <c r="A2" s="81" t="s">
        <v>88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79"/>
      <c r="AQ2" s="79"/>
      <c r="AR2" s="79"/>
      <c r="AS2" s="79"/>
      <c r="AT2" s="79"/>
      <c r="AU2" s="78"/>
    </row>
    <row r="3" spans="1:49" ht="31.5" customHeight="1" x14ac:dyDescent="0.2">
      <c r="A3" s="77" t="s">
        <v>87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4"/>
      <c r="AQ3" s="74"/>
      <c r="AR3" s="74"/>
      <c r="AS3" s="74"/>
      <c r="AT3" s="74"/>
      <c r="AU3" s="70"/>
    </row>
    <row r="4" spans="1:49" ht="51" customHeight="1" x14ac:dyDescent="0.2">
      <c r="A4" s="71" t="s">
        <v>86</v>
      </c>
      <c r="B4" s="73" t="s">
        <v>85</v>
      </c>
      <c r="C4" s="73" t="s">
        <v>84</v>
      </c>
      <c r="D4" s="73" t="s">
        <v>83</v>
      </c>
      <c r="E4" s="73" t="s">
        <v>82</v>
      </c>
      <c r="F4" s="73" t="s">
        <v>81</v>
      </c>
      <c r="G4" s="71" t="s">
        <v>80</v>
      </c>
      <c r="H4" s="71" t="s">
        <v>79</v>
      </c>
      <c r="I4" s="71" t="s">
        <v>78</v>
      </c>
      <c r="J4" s="71" t="s">
        <v>77</v>
      </c>
      <c r="K4" s="71" t="s">
        <v>76</v>
      </c>
      <c r="L4" s="71" t="s">
        <v>75</v>
      </c>
      <c r="M4" s="71" t="s">
        <v>74</v>
      </c>
      <c r="N4" s="71" t="s">
        <v>73</v>
      </c>
      <c r="O4" s="71" t="s">
        <v>72</v>
      </c>
      <c r="P4" s="71" t="s">
        <v>71</v>
      </c>
      <c r="Q4" s="71" t="s">
        <v>70</v>
      </c>
      <c r="R4" s="71" t="s">
        <v>69</v>
      </c>
      <c r="S4" s="71" t="s">
        <v>68</v>
      </c>
      <c r="T4" s="71" t="s">
        <v>67</v>
      </c>
      <c r="U4" s="71" t="s">
        <v>66</v>
      </c>
      <c r="V4" s="71" t="s">
        <v>65</v>
      </c>
      <c r="W4" s="71" t="s">
        <v>64</v>
      </c>
      <c r="X4" s="71" t="s">
        <v>63</v>
      </c>
      <c r="Y4" s="71" t="s">
        <v>62</v>
      </c>
      <c r="Z4" s="71" t="s">
        <v>61</v>
      </c>
      <c r="AA4" s="71" t="s">
        <v>60</v>
      </c>
      <c r="AB4" s="71" t="s">
        <v>59</v>
      </c>
      <c r="AC4" s="71" t="s">
        <v>58</v>
      </c>
      <c r="AD4" s="71" t="s">
        <v>57</v>
      </c>
      <c r="AE4" s="71" t="s">
        <v>56</v>
      </c>
      <c r="AF4" s="71" t="s">
        <v>55</v>
      </c>
      <c r="AG4" s="71" t="s">
        <v>54</v>
      </c>
      <c r="AH4" s="71" t="s">
        <v>53</v>
      </c>
      <c r="AI4" s="72" t="s">
        <v>52</v>
      </c>
      <c r="AJ4" s="71"/>
      <c r="AK4" s="71" t="s">
        <v>51</v>
      </c>
      <c r="AL4" s="71" t="s">
        <v>50</v>
      </c>
      <c r="AM4" s="71" t="s">
        <v>49</v>
      </c>
      <c r="AN4" s="71" t="s">
        <v>48</v>
      </c>
      <c r="AO4" s="71" t="s">
        <v>47</v>
      </c>
      <c r="AP4" s="71" t="s">
        <v>46</v>
      </c>
      <c r="AQ4" s="71" t="s">
        <v>45</v>
      </c>
      <c r="AR4" s="71" t="s">
        <v>44</v>
      </c>
      <c r="AS4" s="71" t="s">
        <v>43</v>
      </c>
      <c r="AT4" s="71" t="s">
        <v>42</v>
      </c>
      <c r="AU4" s="70"/>
    </row>
    <row r="5" spans="1:49" s="46" customFormat="1" ht="30" customHeight="1" x14ac:dyDescent="0.2">
      <c r="A5" s="63">
        <v>1</v>
      </c>
      <c r="B5" s="51" t="s">
        <v>41</v>
      </c>
      <c r="C5" s="51">
        <v>0</v>
      </c>
      <c r="D5" s="51">
        <v>0</v>
      </c>
      <c r="E5" s="51">
        <v>14</v>
      </c>
      <c r="F5" s="68" t="s">
        <v>40</v>
      </c>
      <c r="G5" s="67">
        <v>744</v>
      </c>
      <c r="H5" s="68" t="s">
        <v>39</v>
      </c>
      <c r="I5" s="51" t="s">
        <v>38</v>
      </c>
      <c r="J5" s="51" t="s">
        <v>23</v>
      </c>
      <c r="K5" s="66"/>
      <c r="L5" s="59">
        <v>3</v>
      </c>
      <c r="M5" s="59">
        <v>0</v>
      </c>
      <c r="N5" s="59">
        <v>0</v>
      </c>
      <c r="O5" s="59">
        <v>0</v>
      </c>
      <c r="P5" s="59">
        <v>4</v>
      </c>
      <c r="Q5" s="61">
        <v>153.69</v>
      </c>
      <c r="R5" s="61">
        <v>0</v>
      </c>
      <c r="S5" s="61">
        <v>0</v>
      </c>
      <c r="T5" s="61">
        <v>0</v>
      </c>
      <c r="U5" s="61">
        <v>223.03</v>
      </c>
      <c r="V5" s="62">
        <v>1</v>
      </c>
      <c r="W5" s="61">
        <v>70</v>
      </c>
      <c r="X5" s="62">
        <v>0</v>
      </c>
      <c r="Y5" s="61">
        <v>0</v>
      </c>
      <c r="Z5" s="61">
        <v>30.95</v>
      </c>
      <c r="AA5" s="61">
        <v>31.66</v>
      </c>
      <c r="AB5" s="61">
        <f>AA5-Z5</f>
        <v>0.71000000000000085</v>
      </c>
      <c r="AC5" s="59">
        <v>0</v>
      </c>
      <c r="AD5" s="59">
        <v>0</v>
      </c>
      <c r="AE5" s="60"/>
      <c r="AF5" s="67" t="s">
        <v>37</v>
      </c>
      <c r="AG5" s="58" t="s">
        <v>21</v>
      </c>
      <c r="AH5" s="57">
        <v>68672.820000000007</v>
      </c>
      <c r="AI5" s="56" t="s">
        <v>36</v>
      </c>
      <c r="AJ5" s="55"/>
      <c r="AK5" s="54">
        <v>375934.78</v>
      </c>
      <c r="AL5" s="54">
        <v>42242.62</v>
      </c>
      <c r="AM5" s="54">
        <f>AK5-AL5</f>
        <v>333692.16000000003</v>
      </c>
      <c r="AN5" s="53">
        <f>U5*5000+W5*5000</f>
        <v>1465150</v>
      </c>
      <c r="AO5" s="53">
        <f>AH5+AN5</f>
        <v>1533822.82</v>
      </c>
      <c r="AP5" s="52">
        <f>100-AA5</f>
        <v>68.34</v>
      </c>
      <c r="AQ5" s="51" t="s">
        <v>35</v>
      </c>
      <c r="AR5" s="50" t="s">
        <v>14</v>
      </c>
      <c r="AS5" s="50" t="s">
        <v>6</v>
      </c>
      <c r="AT5" s="50" t="s">
        <v>13</v>
      </c>
      <c r="AU5" s="49"/>
      <c r="AW5" s="47"/>
    </row>
    <row r="6" spans="1:49" s="46" customFormat="1" ht="30" customHeight="1" x14ac:dyDescent="0.2">
      <c r="A6" s="63">
        <v>2</v>
      </c>
      <c r="B6" s="51" t="s">
        <v>34</v>
      </c>
      <c r="C6" s="51">
        <v>0</v>
      </c>
      <c r="D6" s="51">
        <v>0</v>
      </c>
      <c r="E6" s="51">
        <v>14</v>
      </c>
      <c r="F6" s="68" t="s">
        <v>33</v>
      </c>
      <c r="G6" s="67">
        <v>1009</v>
      </c>
      <c r="H6" s="51" t="s">
        <v>32</v>
      </c>
      <c r="I6" s="51">
        <v>142.6</v>
      </c>
      <c r="J6" s="51" t="s">
        <v>23</v>
      </c>
      <c r="K6" s="66" t="s">
        <v>31</v>
      </c>
      <c r="L6" s="59">
        <v>0</v>
      </c>
      <c r="M6" s="59">
        <v>0</v>
      </c>
      <c r="N6" s="59">
        <v>0</v>
      </c>
      <c r="O6" s="59">
        <v>0</v>
      </c>
      <c r="P6" s="59">
        <v>1</v>
      </c>
      <c r="Q6" s="61">
        <v>0</v>
      </c>
      <c r="R6" s="61">
        <v>0</v>
      </c>
      <c r="S6" s="61">
        <v>0</v>
      </c>
      <c r="T6" s="61">
        <v>0</v>
      </c>
      <c r="U6" s="61">
        <v>66.099999999999994</v>
      </c>
      <c r="V6" s="62">
        <v>1</v>
      </c>
      <c r="W6" s="61">
        <v>142.6</v>
      </c>
      <c r="X6" s="62">
        <v>0</v>
      </c>
      <c r="Y6" s="61">
        <v>0</v>
      </c>
      <c r="Z6" s="61">
        <v>59.77</v>
      </c>
      <c r="AA6" s="61">
        <v>63.7</v>
      </c>
      <c r="AB6" s="61">
        <f>AA6-Z6</f>
        <v>3.9299999999999997</v>
      </c>
      <c r="AC6" s="59">
        <v>1</v>
      </c>
      <c r="AD6" s="59">
        <v>0</v>
      </c>
      <c r="AE6" s="60"/>
      <c r="AF6" s="67" t="s">
        <v>30</v>
      </c>
      <c r="AG6" s="58" t="s">
        <v>21</v>
      </c>
      <c r="AH6" s="57">
        <v>51514.61</v>
      </c>
      <c r="AI6" s="56" t="s">
        <v>29</v>
      </c>
      <c r="AJ6" s="55"/>
      <c r="AK6" s="54">
        <v>18383.13</v>
      </c>
      <c r="AL6" s="54">
        <v>11060.96</v>
      </c>
      <c r="AM6" s="54">
        <f>AK6-AL6</f>
        <v>7322.1700000000019</v>
      </c>
      <c r="AN6" s="53">
        <f>U6*5000+W6*5000</f>
        <v>1043500</v>
      </c>
      <c r="AO6" s="53">
        <f>AH6+AN6</f>
        <v>1095014.6100000001</v>
      </c>
      <c r="AP6" s="52">
        <f>100-AA6</f>
        <v>36.299999999999997</v>
      </c>
      <c r="AQ6" s="51" t="s">
        <v>28</v>
      </c>
      <c r="AR6" s="50" t="s">
        <v>14</v>
      </c>
      <c r="AS6" s="50" t="s">
        <v>6</v>
      </c>
      <c r="AT6" s="50" t="s">
        <v>13</v>
      </c>
      <c r="AU6" s="49"/>
      <c r="AV6" s="69" t="s">
        <v>27</v>
      </c>
      <c r="AW6" s="47"/>
    </row>
    <row r="7" spans="1:49" s="46" customFormat="1" ht="30" customHeight="1" x14ac:dyDescent="0.2">
      <c r="A7" s="63">
        <v>3</v>
      </c>
      <c r="B7" s="51" t="s">
        <v>26</v>
      </c>
      <c r="C7" s="51">
        <v>0</v>
      </c>
      <c r="D7" s="51">
        <v>0</v>
      </c>
      <c r="E7" s="51">
        <v>8</v>
      </c>
      <c r="F7" s="68" t="s">
        <v>25</v>
      </c>
      <c r="G7" s="67">
        <f>272 + 36</f>
        <v>308</v>
      </c>
      <c r="H7" s="51" t="s">
        <v>24</v>
      </c>
      <c r="I7" s="51">
        <v>307.33</v>
      </c>
      <c r="J7" s="51" t="s">
        <v>23</v>
      </c>
      <c r="K7" s="66"/>
      <c r="L7" s="59">
        <v>5</v>
      </c>
      <c r="M7" s="59">
        <v>0</v>
      </c>
      <c r="N7" s="59">
        <v>0</v>
      </c>
      <c r="O7" s="59">
        <v>0</v>
      </c>
      <c r="P7" s="59">
        <f>SUM(L7:O7)</f>
        <v>5</v>
      </c>
      <c r="Q7" s="61">
        <v>307.33</v>
      </c>
      <c r="R7" s="61">
        <v>0</v>
      </c>
      <c r="S7" s="61">
        <v>0</v>
      </c>
      <c r="T7" s="61">
        <v>0</v>
      </c>
      <c r="U7" s="61">
        <f>SUM(Q7:T7)</f>
        <v>307.33</v>
      </c>
      <c r="V7" s="62">
        <v>0</v>
      </c>
      <c r="W7" s="61">
        <v>0</v>
      </c>
      <c r="X7" s="62">
        <v>0</v>
      </c>
      <c r="Y7" s="61">
        <v>0</v>
      </c>
      <c r="Z7" s="61">
        <v>71.599999999999994</v>
      </c>
      <c r="AA7" s="61">
        <v>71.61</v>
      </c>
      <c r="AB7" s="61">
        <f>AA7-Z7</f>
        <v>1.0000000000005116E-2</v>
      </c>
      <c r="AC7" s="59">
        <v>0</v>
      </c>
      <c r="AD7" s="59">
        <v>0</v>
      </c>
      <c r="AE7" s="60"/>
      <c r="AF7" s="67" t="s">
        <v>22</v>
      </c>
      <c r="AG7" s="58" t="s">
        <v>21</v>
      </c>
      <c r="AH7" s="57">
        <v>49789.54</v>
      </c>
      <c r="AI7" s="56" t="s">
        <v>15</v>
      </c>
      <c r="AJ7" s="55"/>
      <c r="AK7" s="54">
        <v>93076.800000000003</v>
      </c>
      <c r="AL7" s="54">
        <v>93076.800000000003</v>
      </c>
      <c r="AM7" s="54">
        <f>AK7-AL7</f>
        <v>0</v>
      </c>
      <c r="AN7" s="53">
        <f>U7*7000+W7*7000</f>
        <v>2151310</v>
      </c>
      <c r="AO7" s="53">
        <f>AH7+AN7</f>
        <v>2201099.54</v>
      </c>
      <c r="AP7" s="52">
        <f>100-AA7</f>
        <v>28.39</v>
      </c>
      <c r="AQ7" s="51" t="s">
        <v>20</v>
      </c>
      <c r="AR7" s="50" t="s">
        <v>14</v>
      </c>
      <c r="AS7" s="50" t="s">
        <v>6</v>
      </c>
      <c r="AT7" s="50" t="s">
        <v>13</v>
      </c>
      <c r="AU7" s="49"/>
      <c r="AW7" s="47"/>
    </row>
    <row r="8" spans="1:49" s="46" customFormat="1" ht="30" customHeight="1" x14ac:dyDescent="0.2">
      <c r="A8" s="63">
        <v>4</v>
      </c>
      <c r="B8" s="51" t="s">
        <v>19</v>
      </c>
      <c r="C8" s="51"/>
      <c r="D8" s="51"/>
      <c r="E8" s="51"/>
      <c r="F8" s="68" t="s">
        <v>18</v>
      </c>
      <c r="G8" s="67" t="s">
        <v>16</v>
      </c>
      <c r="H8" s="51" t="s">
        <v>16</v>
      </c>
      <c r="I8" s="51" t="s">
        <v>16</v>
      </c>
      <c r="J8" s="51" t="s">
        <v>17</v>
      </c>
      <c r="K8" s="66"/>
      <c r="L8" s="59"/>
      <c r="M8" s="59"/>
      <c r="N8" s="59"/>
      <c r="O8" s="59"/>
      <c r="P8" s="59"/>
      <c r="Q8" s="61"/>
      <c r="R8" s="61"/>
      <c r="S8" s="61"/>
      <c r="T8" s="61"/>
      <c r="U8" s="61"/>
      <c r="V8" s="62"/>
      <c r="W8" s="61"/>
      <c r="X8" s="62"/>
      <c r="Y8" s="61"/>
      <c r="Z8" s="61"/>
      <c r="AA8" s="61"/>
      <c r="AB8" s="61"/>
      <c r="AC8" s="59"/>
      <c r="AD8" s="59"/>
      <c r="AE8" s="60"/>
      <c r="AF8" s="59"/>
      <c r="AG8" s="58" t="s">
        <v>16</v>
      </c>
      <c r="AH8" s="57">
        <v>6589.79</v>
      </c>
      <c r="AI8" s="56" t="s">
        <v>15</v>
      </c>
      <c r="AJ8" s="55"/>
      <c r="AK8" s="54"/>
      <c r="AL8" s="54"/>
      <c r="AM8" s="54">
        <f>AK8-AL8</f>
        <v>0</v>
      </c>
      <c r="AN8" s="53">
        <f>U8*7000+W8*7000</f>
        <v>0</v>
      </c>
      <c r="AO8" s="53">
        <f>AH8+AN8</f>
        <v>6589.79</v>
      </c>
      <c r="AP8" s="52"/>
      <c r="AQ8" s="65"/>
      <c r="AR8" s="50" t="s">
        <v>14</v>
      </c>
      <c r="AS8" s="50" t="s">
        <v>6</v>
      </c>
      <c r="AT8" s="50" t="s">
        <v>13</v>
      </c>
      <c r="AU8" s="64"/>
      <c r="AW8" s="47"/>
    </row>
    <row r="9" spans="1:49" s="46" customFormat="1" ht="39" customHeight="1" x14ac:dyDescent="0.2">
      <c r="A9" s="63">
        <v>5</v>
      </c>
      <c r="B9" s="51" t="s">
        <v>12</v>
      </c>
      <c r="C9" s="51"/>
      <c r="D9" s="51"/>
      <c r="E9" s="51">
        <v>14</v>
      </c>
      <c r="F9" s="51" t="s">
        <v>11</v>
      </c>
      <c r="G9" s="51">
        <v>887</v>
      </c>
      <c r="H9" s="51" t="s">
        <v>10</v>
      </c>
      <c r="I9" s="51">
        <v>51.15</v>
      </c>
      <c r="J9" s="51"/>
      <c r="K9" s="51"/>
      <c r="L9" s="51"/>
      <c r="M9" s="51"/>
      <c r="N9" s="51"/>
      <c r="O9" s="51"/>
      <c r="P9" s="51">
        <v>1</v>
      </c>
      <c r="Q9" s="51"/>
      <c r="R9" s="51"/>
      <c r="S9" s="51"/>
      <c r="T9" s="51"/>
      <c r="U9" s="51">
        <v>51.15</v>
      </c>
      <c r="V9" s="51">
        <v>0</v>
      </c>
      <c r="W9" s="51">
        <v>0</v>
      </c>
      <c r="X9" s="62"/>
      <c r="Y9" s="61"/>
      <c r="Z9" s="61"/>
      <c r="AA9" s="61"/>
      <c r="AB9" s="61"/>
      <c r="AC9" s="59"/>
      <c r="AD9" s="59"/>
      <c r="AE9" s="60"/>
      <c r="AF9" s="59"/>
      <c r="AG9" s="58"/>
      <c r="AH9" s="57">
        <v>43272.59</v>
      </c>
      <c r="AI9" s="56" t="s">
        <v>9</v>
      </c>
      <c r="AJ9" s="55"/>
      <c r="AK9" s="54">
        <v>233457.53</v>
      </c>
      <c r="AL9" s="54"/>
      <c r="AM9" s="54">
        <f>AK9-AL9</f>
        <v>233457.53</v>
      </c>
      <c r="AN9" s="53">
        <f>U9*5000+W9*5000</f>
        <v>255750</v>
      </c>
      <c r="AO9" s="53">
        <f>AH9+AN9</f>
        <v>299022.58999999997</v>
      </c>
      <c r="AP9" s="52">
        <v>24.24</v>
      </c>
      <c r="AQ9" s="51" t="s">
        <v>8</v>
      </c>
      <c r="AR9" s="50" t="s">
        <v>7</v>
      </c>
      <c r="AS9" s="50" t="s">
        <v>6</v>
      </c>
      <c r="AT9" s="50" t="s">
        <v>5</v>
      </c>
      <c r="AU9" s="49"/>
      <c r="AV9" s="48" t="s">
        <v>4</v>
      </c>
      <c r="AW9" s="47"/>
    </row>
    <row r="10" spans="1:49" ht="30" customHeight="1" thickBot="1" x14ac:dyDescent="0.25">
      <c r="A10" s="45"/>
      <c r="B10" s="37" t="s">
        <v>3</v>
      </c>
      <c r="C10" s="37">
        <f>SUM(C5:C9)</f>
        <v>0</v>
      </c>
      <c r="D10" s="37">
        <f>SUM(D5:D9)</f>
        <v>0</v>
      </c>
      <c r="E10" s="37"/>
      <c r="F10" s="44"/>
      <c r="G10" s="43"/>
      <c r="H10" s="37"/>
      <c r="I10" s="37"/>
      <c r="J10" s="37" t="s">
        <v>2</v>
      </c>
      <c r="K10" s="42" t="e">
        <f>SUM(C10:D10)/#REF!</f>
        <v>#REF!</v>
      </c>
      <c r="L10" s="39">
        <f>SUM(L5:L9)</f>
        <v>8</v>
      </c>
      <c r="M10" s="39">
        <f>SUM(M5:M9)</f>
        <v>0</v>
      </c>
      <c r="N10" s="39">
        <f>SUM(N5:N9)</f>
        <v>0</v>
      </c>
      <c r="O10" s="39">
        <f>SUM(O5:O9)</f>
        <v>0</v>
      </c>
      <c r="P10" s="39">
        <f>SUM(P5:P9)</f>
        <v>11</v>
      </c>
      <c r="Q10" s="41">
        <f>SUM(Q5:Q9)</f>
        <v>461.02</v>
      </c>
      <c r="R10" s="41"/>
      <c r="S10" s="41"/>
      <c r="T10" s="41"/>
      <c r="U10" s="40">
        <f>SUM(U5:U9)</f>
        <v>647.61</v>
      </c>
      <c r="V10" s="40">
        <f>SUM(V5:V9)</f>
        <v>2</v>
      </c>
      <c r="W10" s="40">
        <f>SUM(W5:W9)</f>
        <v>212.6</v>
      </c>
      <c r="X10" s="38">
        <f>SUM(X5:X9)</f>
        <v>0</v>
      </c>
      <c r="Y10" s="40">
        <f>SUM(Y5:Y9)</f>
        <v>0</v>
      </c>
      <c r="Z10" s="40"/>
      <c r="AA10" s="40"/>
      <c r="AB10" s="40"/>
      <c r="AC10" s="39">
        <f>SUM(AC5:AC9)</f>
        <v>1</v>
      </c>
      <c r="AD10" s="39">
        <f>SUM(AD5:AD9)</f>
        <v>0</v>
      </c>
      <c r="AE10" s="38">
        <f>SUM(AE5:AE9)</f>
        <v>0</v>
      </c>
      <c r="AF10" s="38"/>
      <c r="AG10" s="37"/>
      <c r="AH10" s="36"/>
      <c r="AI10" s="35"/>
      <c r="AJ10" s="34"/>
      <c r="AK10" s="33">
        <f>SUM(AK5:AK9)</f>
        <v>720852.24</v>
      </c>
      <c r="AL10" s="33">
        <f>SUM(AL9:AL9)</f>
        <v>0</v>
      </c>
      <c r="AM10" s="33">
        <f>SUM(AM5:AM9)</f>
        <v>574471.86</v>
      </c>
      <c r="AN10" s="32">
        <f>SUM(AN5:AN9)</f>
        <v>4915710</v>
      </c>
      <c r="AO10" s="31">
        <f>SUM(AO5:AO9)</f>
        <v>5135549.3500000006</v>
      </c>
      <c r="AP10" s="31"/>
      <c r="AQ10" s="30"/>
      <c r="AR10" s="29"/>
      <c r="AS10" s="29"/>
      <c r="AT10" s="29"/>
      <c r="AU10" s="28"/>
    </row>
    <row r="11" spans="1:49" ht="39" thickBot="1" x14ac:dyDescent="0.25">
      <c r="A11" s="27"/>
      <c r="B11" s="26"/>
      <c r="C11" s="26"/>
      <c r="D11" s="26"/>
      <c r="E11" s="26"/>
      <c r="F11" s="26"/>
      <c r="G11" s="26"/>
      <c r="H11" s="26"/>
      <c r="I11" s="26"/>
      <c r="J11" s="25" t="s">
        <v>1</v>
      </c>
      <c r="K11" s="24" t="e">
        <f>D10/#REF!</f>
        <v>#REF!</v>
      </c>
      <c r="L11" s="23">
        <f>SUM(L10:O10)</f>
        <v>8</v>
      </c>
      <c r="M11" s="22"/>
      <c r="N11" s="22"/>
      <c r="O11" s="21"/>
      <c r="P11" s="20"/>
      <c r="Q11" s="19">
        <f>SUM(Q5:Q9)</f>
        <v>461.02</v>
      </c>
      <c r="R11" s="10"/>
      <c r="S11" s="10"/>
      <c r="T11" s="10"/>
      <c r="U11" s="11"/>
      <c r="V11" s="11"/>
      <c r="W11" s="11"/>
      <c r="X11" s="11"/>
      <c r="Y11" s="11"/>
      <c r="Z11" s="11"/>
      <c r="AA11" s="11"/>
      <c r="AB11" s="11"/>
      <c r="AC11" s="11"/>
      <c r="AD11" s="18"/>
      <c r="AE11" s="11"/>
      <c r="AF11" s="11"/>
      <c r="AG11" s="17"/>
      <c r="AH11" s="16"/>
      <c r="AI11" s="15"/>
      <c r="AJ11" s="12"/>
      <c r="AK11" s="14"/>
      <c r="AL11" s="14"/>
      <c r="AM11" s="14"/>
      <c r="AN11" s="12"/>
      <c r="AO11" s="11"/>
      <c r="AP11" s="11"/>
      <c r="AQ11" s="10"/>
      <c r="AR11" s="9"/>
      <c r="AS11" s="9"/>
      <c r="AT11" s="9"/>
    </row>
    <row r="12" spans="1:49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  <c r="AI12" s="15"/>
      <c r="AJ12" s="12"/>
      <c r="AK12" s="14"/>
      <c r="AL12" s="14"/>
      <c r="AM12" s="14"/>
      <c r="AN12" s="13"/>
      <c r="AO12" s="12"/>
      <c r="AP12" s="11"/>
      <c r="AQ12" s="10"/>
      <c r="AR12" s="9"/>
      <c r="AS12" s="9"/>
      <c r="AT12" s="9"/>
    </row>
    <row r="13" spans="1:49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  <c r="AI13" s="8"/>
      <c r="AJ13" s="6"/>
      <c r="AK13" s="7"/>
      <c r="AL13" s="7"/>
      <c r="AM13" s="7"/>
      <c r="AN13" s="6"/>
      <c r="AO13" s="6"/>
      <c r="AP13" s="5"/>
    </row>
    <row r="14" spans="1:49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  <c r="AI14" s="8"/>
      <c r="AJ14" s="6"/>
      <c r="AK14" s="7"/>
      <c r="AL14" s="7"/>
      <c r="AM14" s="7"/>
      <c r="AN14" s="6"/>
      <c r="AO14" s="6"/>
      <c r="AP14" s="5"/>
    </row>
    <row r="16" spans="1:49" ht="43.5" hidden="1" customHeight="1" x14ac:dyDescent="0.2">
      <c r="B16" s="2" t="s">
        <v>0</v>
      </c>
      <c r="P16" s="4" t="e">
        <f>#REF!+#REF!+#REF!+#REF!+#REF!+#REF!+#REF!+#REF!+#REF!+#REF!+#REF!+#REF!+#REF!+#REF!+#REF!+#REF!+#REF!+#REF!+#REF!+#REF!+#REF!+#REF!+#REF!</f>
        <v>#REF!</v>
      </c>
      <c r="Q16" s="4" t="e">
        <f>#REF!+#REF!+#REF!+#REF!+#REF!+#REF!+#REF!+#REF!+#REF!+#REF!+#REF!+#REF!+#REF!+#REF!+#REF!+#REF!+#REF!+#REF!+#REF!+#REF!+#REF!+#REF!</f>
        <v>#REF!</v>
      </c>
      <c r="R16" s="4" t="e">
        <f>#REF!+#REF!+#REF!+#REF!+#REF!+#REF!+#REF!+#REF!+#REF!+#REF!+#REF!+#REF!+#REF!+#REF!+#REF!+#REF!+#REF!+#REF!+#REF!+#REF!+#REF!+#REF!</f>
        <v>#REF!</v>
      </c>
      <c r="S16" s="4" t="e">
        <f>#REF!+#REF!+#REF!+#REF!+#REF!+#REF!+#REF!+#REF!+#REF!+#REF!+#REF!+#REF!+#REF!+#REF!+#REF!+#REF!+#REF!+#REF!+#REF!+#REF!+#REF!+#REF!</f>
        <v>#REF!</v>
      </c>
      <c r="T16" s="4" t="e">
        <f>#REF!+#REF!+#REF!+#REF!+#REF!+#REF!+#REF!+#REF!+#REF!+#REF!+#REF!+#REF!+#REF!+#REF!+#REF!+#REF!+#REF!+#REF!+#REF!+#REF!+#REF!+#REF!</f>
        <v>#REF!</v>
      </c>
      <c r="U16" s="4" t="e">
        <f>#REF!+#REF!+#REF!+#REF!+#REF!+#REF!+#REF!+#REF!+#REF!+#REF!+#REF!+#REF!+#REF!+#REF!+#REF!+#REF!+#REF!+#REF!+#REF!+#REF!+#REF!+#REF!</f>
        <v>#REF!</v>
      </c>
      <c r="V16" s="4" t="e">
        <f>#REF!+#REF!+#REF!+#REF!+#REF!+#REF!+#REF!+#REF!+#REF!+#REF!+#REF!+#REF!+#REF!+#REF!+#REF!+#REF!+#REF!+#REF!+#REF!+#REF!+#REF!+#REF!</f>
        <v>#REF!</v>
      </c>
      <c r="W16" s="4" t="e">
        <f>#REF!+#REF!+#REF!+#REF!+#REF!+#REF!+#REF!+#REF!+#REF!+#REF!+#REF!+#REF!+#REF!+#REF!+#REF!+#REF!+#REF!+#REF!+#REF!+#REF!+#REF!+#REF!</f>
        <v>#REF!</v>
      </c>
      <c r="X16" s="4" t="e">
        <f>#REF!+#REF!+#REF!+#REF!+#REF!+#REF!+#REF!+#REF!+#REF!+#REF!+#REF!+#REF!+#REF!+#REF!+#REF!+#REF!+#REF!+#REF!+#REF!+#REF!+#REF!+#REF!</f>
        <v>#REF!</v>
      </c>
      <c r="Y16" s="4" t="e">
        <f>#REF!+#REF!+#REF!+#REF!+#REF!+#REF!+#REF!+#REF!+#REF!+#REF!+#REF!+#REF!+#REF!+#REF!+#REF!+#REF!+#REF!+#REF!+#REF!+#REF!+#REF!+#REF!</f>
        <v>#REF!</v>
      </c>
      <c r="Z16" s="4" t="e">
        <f>#REF!+#REF!+#REF!+#REF!+#REF!+#REF!+#REF!+#REF!+#REF!+#REF!+#REF!+#REF!+#REF!+#REF!+#REF!+#REF!+#REF!+#REF!+#REF!+#REF!+#REF!+#REF!</f>
        <v>#REF!</v>
      </c>
      <c r="AA16" s="4" t="e">
        <f>#REF!+#REF!+#REF!+#REF!+#REF!+#REF!+#REF!+#REF!+#REF!+#REF!+#REF!+#REF!+#REF!+#REF!+#REF!+#REF!+#REF!+#REF!+#REF!+#REF!+#REF!+#REF!</f>
        <v>#REF!</v>
      </c>
      <c r="AB16" s="4" t="e">
        <f>#REF!+#REF!+#REF!+#REF!+#REF!+#REF!+#REF!+#REF!+#REF!+#REF!+#REF!+#REF!+#REF!+#REF!+#REF!+#REF!+#REF!+#REF!+#REF!+#REF!+#REF!+#REF!</f>
        <v>#REF!</v>
      </c>
      <c r="AC16" s="4" t="e">
        <f>#REF!+#REF!+#REF!+#REF!+#REF!+#REF!+#REF!+#REF!+#REF!+#REF!+#REF!+#REF!+#REF!+#REF!+#REF!+#REF!+#REF!+#REF!+#REF!+#REF!+#REF!+#REF!</f>
        <v>#REF!</v>
      </c>
      <c r="AD16" s="4" t="e">
        <f>#REF!+#REF!+#REF!+#REF!+#REF!+#REF!+#REF!+#REF!+#REF!+#REF!+#REF!+#REF!+#REF!+#REF!+#REF!+#REF!+#REF!+#REF!+#REF!+#REF!+#REF!+#REF!</f>
        <v>#REF!</v>
      </c>
      <c r="AE16" s="4" t="e">
        <f>#REF!+#REF!+#REF!+#REF!+#REF!+#REF!+#REF!+#REF!+#REF!+#REF!+#REF!+#REF!+#REF!+#REF!+#REF!+#REF!+#REF!+#REF!+#REF!+#REF!+#REF!+#REF!</f>
        <v>#REF!</v>
      </c>
      <c r="AF16" s="4" t="e">
        <f>#REF!+#REF!+#REF!+#REF!+#REF!+#REF!+#REF!+#REF!+#REF!+#REF!+#REF!+#REF!+#REF!+#REF!+#REF!+#REF!+#REF!+#REF!+#REF!+#REF!+#REF!+#REF!</f>
        <v>#REF!</v>
      </c>
      <c r="AG16" s="4" t="e">
        <f>#REF!+#REF!+#REF!+#REF!+#REF!+#REF!+#REF!+#REF!+#REF!+#REF!+#REF!+#REF!+#REF!+#REF!+#REF!+#REF!+#REF!+#REF!+#REF!+#REF!+#REF!+#REF!</f>
        <v>#REF!</v>
      </c>
      <c r="AH16" s="4" t="e">
        <f>#REF!+#REF!+#REF!+#REF!+#REF!+#REF!+#REF!+#REF!+#REF!+#REF!+#REF!+#REF!+#REF!+#REF!+#REF!+#REF!+#REF!+#REF!+#REF!+#REF!+#REF!+#REF!</f>
        <v>#REF!</v>
      </c>
      <c r="AI16" s="3" t="e">
        <f>#REF!+#REF!+#REF!+#REF!+#REF!+#REF!+#REF!+#REF!+#REF!+#REF!+#REF!+#REF!+#REF!+#REF!+#REF!+#REF!+#REF!+#REF!+#REF!+#REF!+#REF!+#REF!</f>
        <v>#REF!</v>
      </c>
      <c r="AJ16" s="4" t="e">
        <f>#REF!+#REF!+#REF!+#REF!+#REF!+#REF!+#REF!+#REF!+#REF!+#REF!+#REF!+#REF!+#REF!+#REF!+#REF!+#REF!+#REF!+#REF!+#REF!+#REF!+#REF!+#REF!</f>
        <v>#REF!</v>
      </c>
      <c r="AK16" s="4" t="e">
        <f>#REF!+#REF!+#REF!+#REF!+#REF!+#REF!+#REF!+#REF!+#REF!+#REF!+#REF!+#REF!+#REF!+#REF!+#REF!+#REF!+#REF!+#REF!+#REF!+#REF!+#REF!+#REF!</f>
        <v>#REF!</v>
      </c>
      <c r="AL16" s="4" t="e">
        <f>#REF!+#REF!+#REF!+#REF!+#REF!+#REF!+#REF!+#REF!+#REF!+#REF!+#REF!+#REF!+#REF!+#REF!+#REF!+#REF!+#REF!+#REF!+#REF!+#REF!+#REF!+#REF!</f>
        <v>#REF!</v>
      </c>
      <c r="AM16" s="4" t="e">
        <f>#REF!+#REF!+#REF!+#REF!+#REF!+#REF!+#REF!+#REF!+#REF!+#REF!+#REF!+#REF!+#REF!+#REF!+#REF!+#REF!+#REF!+#REF!+#REF!+#REF!+#REF!+#REF!</f>
        <v>#REF!</v>
      </c>
      <c r="AN16" s="4" t="e">
        <f>#REF!+#REF!+#REF!+#REF!+#REF!+#REF!+#REF!+#REF!+#REF!+#REF!+#REF!+#REF!+#REF!+#REF!+#REF!+#REF!+#REF!+#REF!+#REF!+#REF!+#REF!+#REF!</f>
        <v>#REF!</v>
      </c>
    </row>
  </sheetData>
  <mergeCells count="4">
    <mergeCell ref="A2:AT2"/>
    <mergeCell ref="A3:AT3"/>
    <mergeCell ref="L11:O11"/>
    <mergeCell ref="Q10:T10"/>
  </mergeCell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załącznik18c</vt:lpstr>
      <vt:lpstr>załącznik18c!Tytuły_wydruku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atarnawska</dc:creator>
  <cp:lastModifiedBy>atarnawska</cp:lastModifiedBy>
  <dcterms:created xsi:type="dcterms:W3CDTF">2020-07-06T09:02:25Z</dcterms:created>
  <dcterms:modified xsi:type="dcterms:W3CDTF">2020-07-06T09:02:41Z</dcterms:modified>
</cp:coreProperties>
</file>