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cznik 18a" sheetId="1" r:id="rId1"/>
  </sheets>
  <calcPr calcId="145621"/>
</workbook>
</file>

<file path=xl/calcChain.xml><?xml version="1.0" encoding="utf-8"?>
<calcChain xmlns="http://schemas.openxmlformats.org/spreadsheetml/2006/main">
  <c r="G5" i="1" l="1"/>
  <c r="P5" i="1"/>
  <c r="R5" i="1"/>
  <c r="U5" i="1" s="1"/>
  <c r="AB5" i="1"/>
  <c r="AM5" i="1"/>
  <c r="AM6" i="1"/>
  <c r="AN6" i="1"/>
  <c r="AO6" i="1"/>
  <c r="AN7" i="1"/>
  <c r="AO7" i="1"/>
  <c r="G8" i="1"/>
  <c r="P8" i="1"/>
  <c r="P13" i="1" s="1"/>
  <c r="U8" i="1"/>
  <c r="AB8" i="1"/>
  <c r="AM8" i="1"/>
  <c r="AN8" i="1"/>
  <c r="AO8" i="1" s="1"/>
  <c r="AM9" i="1"/>
  <c r="AN9" i="1"/>
  <c r="AO9" i="1"/>
  <c r="P10" i="1"/>
  <c r="U10" i="1"/>
  <c r="AN10" i="1" s="1"/>
  <c r="AO10" i="1" s="1"/>
  <c r="AB10" i="1"/>
  <c r="AM10" i="1"/>
  <c r="AM13" i="1" s="1"/>
  <c r="P11" i="1"/>
  <c r="R11" i="1"/>
  <c r="U11" i="1" s="1"/>
  <c r="AN11" i="1" s="1"/>
  <c r="AO11" i="1" s="1"/>
  <c r="AB11" i="1"/>
  <c r="AM11" i="1"/>
  <c r="P12" i="1"/>
  <c r="U12" i="1"/>
  <c r="AN12" i="1" s="1"/>
  <c r="AO12" i="1" s="1"/>
  <c r="AB12" i="1"/>
  <c r="AM12" i="1"/>
  <c r="C13" i="1"/>
  <c r="K13" i="1" s="1"/>
  <c r="D13" i="1"/>
  <c r="L13" i="1"/>
  <c r="M13" i="1"/>
  <c r="L14" i="1" s="1"/>
  <c r="N13" i="1"/>
  <c r="O13" i="1"/>
  <c r="Q13" i="1"/>
  <c r="V13" i="1"/>
  <c r="W13" i="1"/>
  <c r="X13" i="1"/>
  <c r="Y13" i="1"/>
  <c r="AC13" i="1"/>
  <c r="AD13" i="1"/>
  <c r="AE13" i="1"/>
  <c r="AK13" i="1"/>
  <c r="AL13" i="1"/>
  <c r="K14" i="1"/>
  <c r="Q14" i="1"/>
  <c r="AN5" i="1" l="1"/>
  <c r="U13" i="1"/>
  <c r="AN13" i="1" l="1"/>
  <c r="AO5" i="1"/>
  <c r="AO13" i="1" s="1"/>
</calcChain>
</file>

<file path=xl/sharedStrings.xml><?xml version="1.0" encoding="utf-8"?>
<sst xmlns="http://schemas.openxmlformats.org/spreadsheetml/2006/main" count="141" uniqueCount="89">
  <si>
    <t>wskaźnik tylko tr. zarz. -&gt;</t>
  </si>
  <si>
    <t>wsk. tr. zarz. + admin. -&gt;</t>
  </si>
  <si>
    <t>RAZEM</t>
  </si>
  <si>
    <t>mieszkalna</t>
  </si>
  <si>
    <t>udział w nieruchomości wspólnej</t>
  </si>
  <si>
    <t>nieruchomość zabudowana mieszkalna</t>
  </si>
  <si>
    <t>20550 / 75577</t>
  </si>
  <si>
    <t>Z</t>
  </si>
  <si>
    <t>BGM i KW zgodne udziały; kart.budynku 138,64 m²</t>
  </si>
  <si>
    <t>bud. + teren</t>
  </si>
  <si>
    <t>SZ1W/00009063/7</t>
  </si>
  <si>
    <t>200</t>
  </si>
  <si>
    <t>Paderewskiego 12</t>
  </si>
  <si>
    <t>33639 / 74586</t>
  </si>
  <si>
    <t>Paderewskiego 11/3a-3b-3c, 11/5 rozlicz. za Odrowców 7 i 9; BGM i KW zgodne udziały; kart.budynku 208,75 m²</t>
  </si>
  <si>
    <t>uwaga: gminny lokal przy ul. Paderewskiego 11/5 w Świnoujściu o pow. 111 m2 jest w dysp. MOPR; Decyzja Prez. Miasta znak: WGN.ŚJ.72244.13.1/2011 z dn. 14.02.2011 r. - trwały zarząd dla MOPR - mieszkanie chronione; podatek od nieruch. regulowany odrębnie;</t>
  </si>
  <si>
    <t>215,53 + 24,30</t>
  </si>
  <si>
    <t>SZ1W/00037160/2</t>
  </si>
  <si>
    <t>197</t>
  </si>
  <si>
    <t>Paderewskiego 11</t>
  </si>
  <si>
    <t>zmiana udziałów? - WEN (sprawdzić)</t>
  </si>
  <si>
    <t>36979 / 71716</t>
  </si>
  <si>
    <t>BGM i KW zgodne udziały; kart.budynku 222,99 m²</t>
  </si>
  <si>
    <t>SZ1W/00033228/9</t>
  </si>
  <si>
    <t>23</t>
  </si>
  <si>
    <t>Narutowicza 3</t>
  </si>
  <si>
    <t>j.w.</t>
  </si>
  <si>
    <t>18498 / 110478</t>
  </si>
  <si>
    <t>jw.</t>
  </si>
  <si>
    <t>271</t>
  </si>
  <si>
    <t>BGM i KW zgodne udziały; kart.budynku 1077,77m²</t>
  </si>
  <si>
    <t>SZ1W/00013571/2</t>
  </si>
  <si>
    <t>270</t>
  </si>
  <si>
    <t>Modrzejewskiej 69-71</t>
  </si>
  <si>
    <t>53541 / 70090</t>
  </si>
  <si>
    <t>181</t>
  </si>
  <si>
    <t>180</t>
  </si>
  <si>
    <t>Chopina 16/2a, 16/2b, 16/2c rozlicz. za Odrowców 7 i 9;BGM i KW zgodne udziały; kart budynku 512,88 m2</t>
  </si>
  <si>
    <t>SZ1W/00008299/3</t>
  </si>
  <si>
    <t>179</t>
  </si>
  <si>
    <t>Chopina 16</t>
  </si>
  <si>
    <t xml:space="preserve">przeznaczenie nieruchomości </t>
  </si>
  <si>
    <t>budynki, budowle i inne urządzenie infrastruktury</t>
  </si>
  <si>
    <t xml:space="preserve">rodzaj nieruchomości </t>
  </si>
  <si>
    <t>termin zakończenia trwałości projektu</t>
  </si>
  <si>
    <t>udział gminy w nieruchomości wspólnej (%)</t>
  </si>
  <si>
    <t>Szacunkowa wartość rynkowa udziałuGminy wg. Średniej ceny sprzedaży</t>
  </si>
  <si>
    <t>szacunkowa wartość rynkowa udziału gminy wg średniej ceny sprzedaży (zł.)</t>
  </si>
  <si>
    <t>wartość księgowa nieruchomości budynkowej netto na 31.12.2019 (zł.)</t>
  </si>
  <si>
    <t>umorzenie na dzień 31.12.2019 (zł.)</t>
  </si>
  <si>
    <t>wartość księgowa brutto nieruchomości budynkowej na dzień (zł)</t>
  </si>
  <si>
    <t>Wielkość udziału w gruncie według dokumentu OT</t>
  </si>
  <si>
    <t>Wartość udziału Gminy w gruncie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</si>
  <si>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</si>
  <si>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</si>
  <si>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</si>
  <si>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</si>
  <si>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</si>
  <si>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</si>
  <si>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</si>
  <si>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</si>
  <si>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</si>
  <si>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</si>
  <si>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</si>
  <si>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</si>
  <si>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</si>
  <si>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</si>
  <si>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</si>
  <si>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</si>
  <si>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</si>
  <si>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</si>
  <si>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</si>
  <si>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</si>
  <si>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</si>
  <si>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</si>
  <si>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</si>
  <si>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</si>
  <si>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</si>
  <si>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</si>
  <si>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</si>
  <si>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</si>
  <si>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</si>
  <si>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</si>
  <si>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</si>
  <si>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</si>
  <si>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</si>
  <si>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Udział w nieruchomości wspólnej w budynkach wspólnot mieszkaniowych z lokalami gminnymi </t>
  </si>
  <si>
    <t>Wykaz nieruchomości planowanych do wniesienie aportem do spółki Zakład Gospodarki Mieszkaniowej Spółka z ograniczoną odpowiedzialnością w późniejszym czasie ze względu na niesamodzielność lokali mieszkalnych</t>
  </si>
  <si>
    <t>załącznik 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</si>
</sst>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43" fontId="4" fillId="0" borderId="6" xfId="0" applyNumberFormat="1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1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"/>
  <sheetViews>
    <sheetView tabSelected="1" workbookViewId="0">
      <selection activeCell="H19" sqref="H19"/>
    </sheetView>
  </sheetViews>
  <sheetFormatPr defaultRowHeight="15" x14ac:dyDescent="0.25"/>
  <cols>
    <col min="1" max="1" width="7" customWidth="1"/>
    <col min="2" max="2" width="20.28515625" customWidth="1"/>
    <col min="3" max="4" width="9.140625" hidden="1" customWidth="1"/>
    <col min="5" max="5" width="9.140625" customWidth="1"/>
    <col min="8" max="8" width="17.28515625" customWidth="1"/>
    <col min="9" max="34" width="0" hidden="1" customWidth="1"/>
    <col min="35" max="35" width="15.28515625" customWidth="1"/>
    <col min="36" max="39" width="15.28515625" hidden="1" customWidth="1"/>
    <col min="40" max="40" width="15.28515625" customWidth="1"/>
    <col min="41" max="43" width="15.28515625" hidden="1" customWidth="1"/>
    <col min="44" max="46" width="20.28515625" customWidth="1"/>
  </cols>
  <sheetData>
    <row r="1" spans="1:46" ht="15.75" thickBot="1" x14ac:dyDescent="0.3">
      <c r="AT1" t="s">
        <v>88</v>
      </c>
    </row>
    <row r="2" spans="1:46" ht="39.75" customHeight="1" x14ac:dyDescent="0.25">
      <c r="A2" s="68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6"/>
      <c r="AQ2" s="66"/>
      <c r="AR2" s="66"/>
      <c r="AS2" s="66"/>
      <c r="AT2" s="66"/>
    </row>
    <row r="3" spans="1:46" ht="33" customHeight="1" x14ac:dyDescent="0.25">
      <c r="A3" s="65" t="s">
        <v>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2"/>
      <c r="AQ3" s="62"/>
      <c r="AR3" s="62"/>
      <c r="AS3" s="62"/>
      <c r="AT3" s="62"/>
    </row>
    <row r="4" spans="1:46" ht="51" customHeight="1" x14ac:dyDescent="0.25">
      <c r="A4" s="59" t="s">
        <v>85</v>
      </c>
      <c r="B4" s="61" t="s">
        <v>84</v>
      </c>
      <c r="C4" s="61" t="s">
        <v>83</v>
      </c>
      <c r="D4" s="61" t="s">
        <v>82</v>
      </c>
      <c r="E4" s="61" t="s">
        <v>81</v>
      </c>
      <c r="F4" s="61" t="s">
        <v>80</v>
      </c>
      <c r="G4" s="59" t="s">
        <v>79</v>
      </c>
      <c r="H4" s="59" t="s">
        <v>78</v>
      </c>
      <c r="I4" s="59" t="s">
        <v>77</v>
      </c>
      <c r="J4" s="59" t="s">
        <v>76</v>
      </c>
      <c r="K4" s="59" t="s">
        <v>75</v>
      </c>
      <c r="L4" s="59" t="s">
        <v>74</v>
      </c>
      <c r="M4" s="59" t="s">
        <v>73</v>
      </c>
      <c r="N4" s="59" t="s">
        <v>72</v>
      </c>
      <c r="O4" s="59" t="s">
        <v>71</v>
      </c>
      <c r="P4" s="59" t="s">
        <v>70</v>
      </c>
      <c r="Q4" s="59" t="s">
        <v>69</v>
      </c>
      <c r="R4" s="59" t="s">
        <v>68</v>
      </c>
      <c r="S4" s="59" t="s">
        <v>67</v>
      </c>
      <c r="T4" s="59" t="s">
        <v>66</v>
      </c>
      <c r="U4" s="59" t="s">
        <v>65</v>
      </c>
      <c r="V4" s="59" t="s">
        <v>64</v>
      </c>
      <c r="W4" s="59" t="s">
        <v>63</v>
      </c>
      <c r="X4" s="59" t="s">
        <v>62</v>
      </c>
      <c r="Y4" s="59" t="s">
        <v>61</v>
      </c>
      <c r="Z4" s="59" t="s">
        <v>60</v>
      </c>
      <c r="AA4" s="59" t="s">
        <v>59</v>
      </c>
      <c r="AB4" s="59" t="s">
        <v>58</v>
      </c>
      <c r="AC4" s="59" t="s">
        <v>57</v>
      </c>
      <c r="AD4" s="59" t="s">
        <v>56</v>
      </c>
      <c r="AE4" s="59" t="s">
        <v>55</v>
      </c>
      <c r="AF4" s="59" t="s">
        <v>54</v>
      </c>
      <c r="AG4" s="59" t="s">
        <v>53</v>
      </c>
      <c r="AH4" s="59" t="s">
        <v>52</v>
      </c>
      <c r="AI4" s="60" t="s">
        <v>51</v>
      </c>
      <c r="AJ4" s="59"/>
      <c r="AK4" s="59" t="s">
        <v>50</v>
      </c>
      <c r="AL4" s="59" t="s">
        <v>49</v>
      </c>
      <c r="AM4" s="59" t="s">
        <v>48</v>
      </c>
      <c r="AN4" s="59" t="s">
        <v>47</v>
      </c>
      <c r="AO4" s="59" t="s">
        <v>46</v>
      </c>
      <c r="AP4" s="59" t="s">
        <v>45</v>
      </c>
      <c r="AQ4" s="59" t="s">
        <v>44</v>
      </c>
      <c r="AR4" s="59" t="s">
        <v>43</v>
      </c>
      <c r="AS4" s="59" t="s">
        <v>42</v>
      </c>
      <c r="AT4" s="59" t="s">
        <v>41</v>
      </c>
    </row>
    <row r="5" spans="1:46" s="36" customFormat="1" ht="30.75" customHeight="1" x14ac:dyDescent="0.25">
      <c r="A5" s="53">
        <v>1</v>
      </c>
      <c r="B5" s="52" t="s">
        <v>40</v>
      </c>
      <c r="C5" s="52">
        <v>0</v>
      </c>
      <c r="D5" s="57">
        <v>0</v>
      </c>
      <c r="E5" s="57">
        <v>6</v>
      </c>
      <c r="F5" s="58" t="s">
        <v>39</v>
      </c>
      <c r="G5" s="48">
        <f>80 + 183 + 110</f>
        <v>373</v>
      </c>
      <c r="H5" s="57" t="s">
        <v>38</v>
      </c>
      <c r="I5" s="57">
        <v>367.94</v>
      </c>
      <c r="J5" s="57" t="s">
        <v>9</v>
      </c>
      <c r="K5" s="56"/>
      <c r="L5" s="48">
        <v>4</v>
      </c>
      <c r="M5" s="48">
        <v>3</v>
      </c>
      <c r="N5" s="48">
        <v>0</v>
      </c>
      <c r="O5" s="48">
        <v>0</v>
      </c>
      <c r="P5" s="48">
        <f>SUM(L5:O5)</f>
        <v>7</v>
      </c>
      <c r="Q5" s="49">
        <v>231.34</v>
      </c>
      <c r="R5" s="49">
        <f>27.41+54.11+55.08</f>
        <v>136.6</v>
      </c>
      <c r="S5" s="49">
        <v>0</v>
      </c>
      <c r="T5" s="49">
        <v>0</v>
      </c>
      <c r="U5" s="49">
        <f>SUM(Q5:T5)</f>
        <v>367.94</v>
      </c>
      <c r="V5" s="50">
        <v>0</v>
      </c>
      <c r="W5" s="49">
        <v>0</v>
      </c>
      <c r="X5" s="50">
        <v>0</v>
      </c>
      <c r="Y5" s="49">
        <v>0</v>
      </c>
      <c r="Z5" s="49">
        <v>29.74</v>
      </c>
      <c r="AA5" s="49">
        <v>23.61</v>
      </c>
      <c r="AB5" s="49">
        <f>AA5-Z5</f>
        <v>-6.129999999999999</v>
      </c>
      <c r="AC5" s="48">
        <v>1</v>
      </c>
      <c r="AD5" s="48">
        <v>1</v>
      </c>
      <c r="AE5" s="47"/>
      <c r="AF5" s="46" t="s">
        <v>37</v>
      </c>
      <c r="AG5" s="45" t="s">
        <v>7</v>
      </c>
      <c r="AH5" s="44">
        <v>38712.080000000002</v>
      </c>
      <c r="AI5" s="43" t="s">
        <v>34</v>
      </c>
      <c r="AJ5" s="42"/>
      <c r="AK5" s="40">
        <v>407381.29</v>
      </c>
      <c r="AL5" s="40">
        <v>122817.29</v>
      </c>
      <c r="AM5" s="40">
        <f>AK5-AL5</f>
        <v>284564</v>
      </c>
      <c r="AN5" s="40">
        <f>U5*7000+W5*7000</f>
        <v>2575580</v>
      </c>
      <c r="AO5" s="40">
        <f>AH5+AN5</f>
        <v>2614292.08</v>
      </c>
      <c r="AP5" s="39">
        <v>76.39</v>
      </c>
      <c r="AQ5" s="38"/>
      <c r="AR5" s="37" t="s">
        <v>5</v>
      </c>
      <c r="AS5" s="37" t="s">
        <v>4</v>
      </c>
      <c r="AT5" s="37" t="s">
        <v>3</v>
      </c>
    </row>
    <row r="6" spans="1:46" s="36" customFormat="1" ht="30.75" customHeight="1" x14ac:dyDescent="0.25">
      <c r="A6" s="53"/>
      <c r="B6" s="52" t="s">
        <v>26</v>
      </c>
      <c r="C6" s="52" t="s">
        <v>26</v>
      </c>
      <c r="D6" s="52" t="s">
        <v>26</v>
      </c>
      <c r="E6" s="52" t="s">
        <v>26</v>
      </c>
      <c r="F6" s="58" t="s">
        <v>36</v>
      </c>
      <c r="G6" s="48" t="s">
        <v>28</v>
      </c>
      <c r="H6" s="57" t="s">
        <v>28</v>
      </c>
      <c r="I6" s="57" t="s">
        <v>28</v>
      </c>
      <c r="J6" s="57"/>
      <c r="K6" s="56"/>
      <c r="L6" s="48"/>
      <c r="M6" s="48"/>
      <c r="N6" s="48"/>
      <c r="O6" s="48"/>
      <c r="P6" s="48"/>
      <c r="Q6" s="49"/>
      <c r="R6" s="49"/>
      <c r="S6" s="49"/>
      <c r="T6" s="49"/>
      <c r="U6" s="49"/>
      <c r="V6" s="50"/>
      <c r="W6" s="49"/>
      <c r="X6" s="50"/>
      <c r="Y6" s="49"/>
      <c r="Z6" s="49"/>
      <c r="AA6" s="49"/>
      <c r="AB6" s="49"/>
      <c r="AC6" s="48"/>
      <c r="AD6" s="48"/>
      <c r="AE6" s="47"/>
      <c r="AF6" s="46"/>
      <c r="AG6" s="45" t="s">
        <v>28</v>
      </c>
      <c r="AH6" s="44">
        <v>88553.87</v>
      </c>
      <c r="AI6" s="43" t="s">
        <v>34</v>
      </c>
      <c r="AJ6" s="42"/>
      <c r="AK6" s="40"/>
      <c r="AL6" s="40"/>
      <c r="AM6" s="40">
        <f>AK6-AL6</f>
        <v>0</v>
      </c>
      <c r="AN6" s="40">
        <f>U6*7000+W6*7000</f>
        <v>0</v>
      </c>
      <c r="AO6" s="40">
        <f>AH6+AN6</f>
        <v>88553.87</v>
      </c>
      <c r="AP6" s="38"/>
      <c r="AQ6" s="38"/>
      <c r="AR6" s="37" t="s">
        <v>26</v>
      </c>
      <c r="AS6" s="37" t="s">
        <v>26</v>
      </c>
      <c r="AT6" s="37" t="s">
        <v>26</v>
      </c>
    </row>
    <row r="7" spans="1:46" s="36" customFormat="1" ht="30.75" customHeight="1" x14ac:dyDescent="0.25">
      <c r="A7" s="53"/>
      <c r="B7" s="52" t="s">
        <v>26</v>
      </c>
      <c r="C7" s="52"/>
      <c r="D7" s="57"/>
      <c r="E7" s="52" t="s">
        <v>26</v>
      </c>
      <c r="F7" s="58" t="s">
        <v>35</v>
      </c>
      <c r="G7" s="48" t="s">
        <v>28</v>
      </c>
      <c r="H7" s="57" t="s">
        <v>28</v>
      </c>
      <c r="I7" s="57" t="s">
        <v>28</v>
      </c>
      <c r="J7" s="57"/>
      <c r="K7" s="56"/>
      <c r="L7" s="48"/>
      <c r="M7" s="48"/>
      <c r="N7" s="48"/>
      <c r="O7" s="48"/>
      <c r="P7" s="48"/>
      <c r="Q7" s="49"/>
      <c r="R7" s="49"/>
      <c r="S7" s="49"/>
      <c r="T7" s="49"/>
      <c r="U7" s="49"/>
      <c r="V7" s="50"/>
      <c r="W7" s="49"/>
      <c r="X7" s="50"/>
      <c r="Y7" s="49"/>
      <c r="Z7" s="49"/>
      <c r="AA7" s="49"/>
      <c r="AB7" s="49"/>
      <c r="AC7" s="48"/>
      <c r="AD7" s="48"/>
      <c r="AE7" s="47"/>
      <c r="AF7" s="46"/>
      <c r="AG7" s="45" t="s">
        <v>28</v>
      </c>
      <c r="AH7" s="44">
        <v>53229.1</v>
      </c>
      <c r="AI7" s="43" t="s">
        <v>34</v>
      </c>
      <c r="AJ7" s="42"/>
      <c r="AK7" s="40"/>
      <c r="AL7" s="40"/>
      <c r="AM7" s="40"/>
      <c r="AN7" s="40">
        <f>U7*7000+W7*7000</f>
        <v>0</v>
      </c>
      <c r="AO7" s="40">
        <f>AH7+AN7</f>
        <v>53229.1</v>
      </c>
      <c r="AP7" s="38"/>
      <c r="AQ7" s="38"/>
      <c r="AR7" s="37" t="s">
        <v>26</v>
      </c>
      <c r="AS7" s="37" t="s">
        <v>26</v>
      </c>
      <c r="AT7" s="37" t="s">
        <v>26</v>
      </c>
    </row>
    <row r="8" spans="1:46" s="36" customFormat="1" ht="30.75" customHeight="1" x14ac:dyDescent="0.25">
      <c r="A8" s="53">
        <v>2</v>
      </c>
      <c r="B8" s="52" t="s">
        <v>33</v>
      </c>
      <c r="C8" s="52">
        <v>0</v>
      </c>
      <c r="D8" s="52">
        <v>0</v>
      </c>
      <c r="E8" s="52">
        <v>12</v>
      </c>
      <c r="F8" s="54" t="s">
        <v>32</v>
      </c>
      <c r="G8" s="46">
        <f>211 + 211</f>
        <v>422</v>
      </c>
      <c r="H8" s="52" t="s">
        <v>31</v>
      </c>
      <c r="I8" s="52">
        <v>182.45</v>
      </c>
      <c r="J8" s="52" t="s">
        <v>9</v>
      </c>
      <c r="K8" s="51"/>
      <c r="L8" s="48">
        <v>4</v>
      </c>
      <c r="M8" s="48">
        <v>0</v>
      </c>
      <c r="N8" s="48">
        <v>0</v>
      </c>
      <c r="O8" s="48">
        <v>0</v>
      </c>
      <c r="P8" s="48">
        <f>SUM(L8:O8)</f>
        <v>4</v>
      </c>
      <c r="Q8" s="49">
        <v>182.45</v>
      </c>
      <c r="R8" s="49">
        <v>0</v>
      </c>
      <c r="S8" s="49">
        <v>0</v>
      </c>
      <c r="T8" s="49">
        <v>0</v>
      </c>
      <c r="U8" s="49">
        <f>SUM(Q8:T8)</f>
        <v>182.45</v>
      </c>
      <c r="V8" s="50">
        <v>0</v>
      </c>
      <c r="W8" s="49">
        <v>0</v>
      </c>
      <c r="X8" s="50">
        <v>0</v>
      </c>
      <c r="Y8" s="49">
        <v>0</v>
      </c>
      <c r="Z8" s="49">
        <v>83.43</v>
      </c>
      <c r="AA8" s="49">
        <v>82.81</v>
      </c>
      <c r="AB8" s="49">
        <f>AA8-Z8</f>
        <v>-0.62000000000000455</v>
      </c>
      <c r="AC8" s="48">
        <v>0</v>
      </c>
      <c r="AD8" s="48">
        <v>0</v>
      </c>
      <c r="AE8" s="47"/>
      <c r="AF8" s="46" t="s">
        <v>30</v>
      </c>
      <c r="AG8" s="45" t="s">
        <v>7</v>
      </c>
      <c r="AH8" s="44">
        <v>5199.72</v>
      </c>
      <c r="AI8" s="43" t="s">
        <v>27</v>
      </c>
      <c r="AJ8" s="42"/>
      <c r="AK8" s="40">
        <v>249316.29</v>
      </c>
      <c r="AL8" s="40">
        <v>62246.85</v>
      </c>
      <c r="AM8" s="40">
        <f>AK8-AL8</f>
        <v>187069.44</v>
      </c>
      <c r="AN8" s="40">
        <f>U8*5000+W8*5000</f>
        <v>912250</v>
      </c>
      <c r="AO8" s="40">
        <f>AH8+AN8</f>
        <v>917449.72</v>
      </c>
      <c r="AP8" s="39">
        <v>17.190000000000001</v>
      </c>
      <c r="AQ8" s="38"/>
      <c r="AR8" s="37" t="s">
        <v>5</v>
      </c>
      <c r="AS8" s="37" t="s">
        <v>4</v>
      </c>
      <c r="AT8" s="37" t="s">
        <v>3</v>
      </c>
    </row>
    <row r="9" spans="1:46" s="36" customFormat="1" ht="30.75" customHeight="1" x14ac:dyDescent="0.25">
      <c r="A9" s="53"/>
      <c r="B9" s="52" t="s">
        <v>26</v>
      </c>
      <c r="C9" s="52" t="s">
        <v>26</v>
      </c>
      <c r="D9" s="52" t="s">
        <v>26</v>
      </c>
      <c r="E9" s="52" t="s">
        <v>26</v>
      </c>
      <c r="F9" s="54" t="s">
        <v>29</v>
      </c>
      <c r="G9" s="46" t="s">
        <v>28</v>
      </c>
      <c r="H9" s="52" t="s">
        <v>28</v>
      </c>
      <c r="I9" s="52" t="s">
        <v>28</v>
      </c>
      <c r="J9" s="52"/>
      <c r="K9" s="51"/>
      <c r="L9" s="48"/>
      <c r="M9" s="48"/>
      <c r="N9" s="48"/>
      <c r="O9" s="48"/>
      <c r="P9" s="48"/>
      <c r="Q9" s="49"/>
      <c r="R9" s="49"/>
      <c r="S9" s="49"/>
      <c r="T9" s="49"/>
      <c r="U9" s="49"/>
      <c r="V9" s="50"/>
      <c r="W9" s="49"/>
      <c r="X9" s="50"/>
      <c r="Y9" s="49"/>
      <c r="Z9" s="49"/>
      <c r="AA9" s="49"/>
      <c r="AB9" s="49"/>
      <c r="AC9" s="48"/>
      <c r="AD9" s="48"/>
      <c r="AE9" s="47"/>
      <c r="AF9" s="48"/>
      <c r="AG9" s="45" t="s">
        <v>28</v>
      </c>
      <c r="AH9" s="44">
        <v>5199.72</v>
      </c>
      <c r="AI9" s="43" t="s">
        <v>27</v>
      </c>
      <c r="AJ9" s="42"/>
      <c r="AK9" s="40"/>
      <c r="AL9" s="40"/>
      <c r="AM9" s="40">
        <f>AK9-AL9</f>
        <v>0</v>
      </c>
      <c r="AN9" s="40">
        <f>U9*5000+W9*5000</f>
        <v>0</v>
      </c>
      <c r="AO9" s="40">
        <f>AH9+AN9</f>
        <v>5199.72</v>
      </c>
      <c r="AP9" s="38"/>
      <c r="AQ9" s="38"/>
      <c r="AR9" s="37" t="s">
        <v>26</v>
      </c>
      <c r="AS9" s="37" t="s">
        <v>26</v>
      </c>
      <c r="AT9" s="37" t="s">
        <v>26</v>
      </c>
    </row>
    <row r="10" spans="1:46" s="36" customFormat="1" ht="30.75" customHeight="1" x14ac:dyDescent="0.25">
      <c r="A10" s="53">
        <v>3</v>
      </c>
      <c r="B10" s="52" t="s">
        <v>25</v>
      </c>
      <c r="C10" s="52">
        <v>0</v>
      </c>
      <c r="D10" s="52">
        <v>0</v>
      </c>
      <c r="E10" s="52">
        <v>6</v>
      </c>
      <c r="F10" s="54" t="s">
        <v>24</v>
      </c>
      <c r="G10" s="46">
        <v>228</v>
      </c>
      <c r="H10" s="52" t="s">
        <v>23</v>
      </c>
      <c r="I10" s="52">
        <v>311.02</v>
      </c>
      <c r="J10" s="52" t="s">
        <v>9</v>
      </c>
      <c r="K10" s="51"/>
      <c r="L10" s="48">
        <v>5</v>
      </c>
      <c r="M10" s="48">
        <v>0</v>
      </c>
      <c r="N10" s="48">
        <v>0</v>
      </c>
      <c r="O10" s="48">
        <v>0</v>
      </c>
      <c r="P10" s="48">
        <f>SUM(L10:O10)</f>
        <v>5</v>
      </c>
      <c r="Q10" s="49">
        <v>311.02</v>
      </c>
      <c r="R10" s="49">
        <v>0</v>
      </c>
      <c r="S10" s="49">
        <v>0</v>
      </c>
      <c r="T10" s="49">
        <v>0</v>
      </c>
      <c r="U10" s="49">
        <f>SUM(Q10:T10)</f>
        <v>311.02</v>
      </c>
      <c r="V10" s="50">
        <v>0</v>
      </c>
      <c r="W10" s="49">
        <v>0</v>
      </c>
      <c r="X10" s="50">
        <v>0</v>
      </c>
      <c r="Y10" s="49">
        <v>0</v>
      </c>
      <c r="Z10" s="49">
        <v>39.74</v>
      </c>
      <c r="AA10" s="49">
        <v>43.89</v>
      </c>
      <c r="AB10" s="49">
        <f>AA10-Z10</f>
        <v>4.1499999999999986</v>
      </c>
      <c r="AC10" s="48">
        <v>1</v>
      </c>
      <c r="AD10" s="48">
        <v>0</v>
      </c>
      <c r="AE10" s="47"/>
      <c r="AF10" s="46" t="s">
        <v>22</v>
      </c>
      <c r="AG10" s="45" t="s">
        <v>7</v>
      </c>
      <c r="AH10" s="44">
        <v>72281.81</v>
      </c>
      <c r="AI10" s="43" t="s">
        <v>21</v>
      </c>
      <c r="AJ10" s="42"/>
      <c r="AK10" s="40">
        <v>238295.18</v>
      </c>
      <c r="AL10" s="40">
        <v>129356.91</v>
      </c>
      <c r="AM10" s="40">
        <f>AK10-AL10</f>
        <v>108938.26999999999</v>
      </c>
      <c r="AN10" s="40">
        <f>U10*7000+W10*7000</f>
        <v>2177140</v>
      </c>
      <c r="AO10" s="40">
        <f>AH10+AN10</f>
        <v>2249421.81</v>
      </c>
      <c r="AP10" s="39">
        <v>56.11</v>
      </c>
      <c r="AQ10" s="55" t="s">
        <v>20</v>
      </c>
      <c r="AR10" s="37" t="s">
        <v>5</v>
      </c>
      <c r="AS10" s="37" t="s">
        <v>4</v>
      </c>
      <c r="AT10" s="37" t="s">
        <v>3</v>
      </c>
    </row>
    <row r="11" spans="1:46" s="36" customFormat="1" ht="30.75" customHeight="1" x14ac:dyDescent="0.25">
      <c r="A11" s="53">
        <v>4</v>
      </c>
      <c r="B11" s="52" t="s">
        <v>19</v>
      </c>
      <c r="C11" s="52">
        <v>0</v>
      </c>
      <c r="D11" s="52">
        <v>0</v>
      </c>
      <c r="E11" s="52">
        <v>6</v>
      </c>
      <c r="F11" s="54" t="s">
        <v>18</v>
      </c>
      <c r="G11" s="46">
        <v>263</v>
      </c>
      <c r="H11" s="52" t="s">
        <v>17</v>
      </c>
      <c r="I11" s="52" t="s">
        <v>16</v>
      </c>
      <c r="J11" s="52" t="s">
        <v>9</v>
      </c>
      <c r="K11" s="51" t="s">
        <v>15</v>
      </c>
      <c r="L11" s="48">
        <v>1</v>
      </c>
      <c r="M11" s="48">
        <v>3</v>
      </c>
      <c r="N11" s="48">
        <v>0</v>
      </c>
      <c r="O11" s="48">
        <v>0</v>
      </c>
      <c r="P11" s="48">
        <f>SUM(L11:O11)</f>
        <v>4</v>
      </c>
      <c r="Q11" s="49">
        <v>105.05</v>
      </c>
      <c r="R11" s="49">
        <f>29.91+44.61+35.96</f>
        <v>110.47999999999999</v>
      </c>
      <c r="S11" s="49">
        <v>0</v>
      </c>
      <c r="T11" s="49">
        <v>0</v>
      </c>
      <c r="U11" s="49">
        <f>SUM(Q11:T11)</f>
        <v>215.52999999999997</v>
      </c>
      <c r="V11" s="50">
        <v>1</v>
      </c>
      <c r="W11" s="49">
        <v>24.3</v>
      </c>
      <c r="X11" s="50">
        <v>0</v>
      </c>
      <c r="Y11" s="49">
        <v>0</v>
      </c>
      <c r="Z11" s="49">
        <v>68.459999999999994</v>
      </c>
      <c r="AA11" s="49">
        <v>69.790000000000006</v>
      </c>
      <c r="AB11" s="49">
        <f>AA11-Z11</f>
        <v>1.3300000000000125</v>
      </c>
      <c r="AC11" s="48">
        <v>1</v>
      </c>
      <c r="AD11" s="48">
        <v>1</v>
      </c>
      <c r="AE11" s="47"/>
      <c r="AF11" s="46" t="s">
        <v>14</v>
      </c>
      <c r="AG11" s="45" t="s">
        <v>7</v>
      </c>
      <c r="AH11" s="44">
        <v>35585</v>
      </c>
      <c r="AI11" s="43" t="s">
        <v>13</v>
      </c>
      <c r="AJ11" s="42"/>
      <c r="AK11" s="40">
        <v>255685.41</v>
      </c>
      <c r="AL11" s="40">
        <v>59230.76</v>
      </c>
      <c r="AM11" s="40">
        <f>AK11-AL11</f>
        <v>196454.65</v>
      </c>
      <c r="AN11" s="40">
        <f>U11*7000+W11*7000</f>
        <v>1678809.9999999998</v>
      </c>
      <c r="AO11" s="40">
        <f>AH11+AN11</f>
        <v>1714394.9999999998</v>
      </c>
      <c r="AP11" s="39">
        <v>30.21</v>
      </c>
      <c r="AQ11" s="38"/>
      <c r="AR11" s="37" t="s">
        <v>5</v>
      </c>
      <c r="AS11" s="37" t="s">
        <v>4</v>
      </c>
      <c r="AT11" s="37" t="s">
        <v>3</v>
      </c>
    </row>
    <row r="12" spans="1:46" s="36" customFormat="1" ht="30.75" customHeight="1" x14ac:dyDescent="0.25">
      <c r="A12" s="53">
        <v>5</v>
      </c>
      <c r="B12" s="52" t="s">
        <v>12</v>
      </c>
      <c r="C12" s="52">
        <v>0</v>
      </c>
      <c r="D12" s="52">
        <v>0</v>
      </c>
      <c r="E12" s="52">
        <v>6</v>
      </c>
      <c r="F12" s="52" t="s">
        <v>11</v>
      </c>
      <c r="G12" s="46">
        <v>278</v>
      </c>
      <c r="H12" s="52" t="s">
        <v>10</v>
      </c>
      <c r="I12" s="52">
        <v>202.84</v>
      </c>
      <c r="J12" s="52" t="s">
        <v>9</v>
      </c>
      <c r="K12" s="51"/>
      <c r="L12" s="48">
        <v>4</v>
      </c>
      <c r="M12" s="48">
        <v>0</v>
      </c>
      <c r="N12" s="48">
        <v>0</v>
      </c>
      <c r="O12" s="48">
        <v>0</v>
      </c>
      <c r="P12" s="48">
        <f>SUM(L12:O12)</f>
        <v>4</v>
      </c>
      <c r="Q12" s="49">
        <v>202.84</v>
      </c>
      <c r="R12" s="49">
        <v>0</v>
      </c>
      <c r="S12" s="49">
        <v>0</v>
      </c>
      <c r="T12" s="49">
        <v>0</v>
      </c>
      <c r="U12" s="49">
        <f>SUM(Q12:T12)</f>
        <v>202.84</v>
      </c>
      <c r="V12" s="50">
        <v>0</v>
      </c>
      <c r="W12" s="49">
        <v>0</v>
      </c>
      <c r="X12" s="50">
        <v>0</v>
      </c>
      <c r="Y12" s="49">
        <v>0</v>
      </c>
      <c r="Z12" s="49">
        <v>72.89</v>
      </c>
      <c r="AA12" s="49">
        <v>72.819999999999993</v>
      </c>
      <c r="AB12" s="49">
        <f>AA12-Z12</f>
        <v>-7.000000000000739E-2</v>
      </c>
      <c r="AC12" s="48">
        <v>1</v>
      </c>
      <c r="AD12" s="48">
        <v>0</v>
      </c>
      <c r="AE12" s="47"/>
      <c r="AF12" s="46" t="s">
        <v>8</v>
      </c>
      <c r="AG12" s="45" t="s">
        <v>7</v>
      </c>
      <c r="AH12" s="44">
        <v>47459.47</v>
      </c>
      <c r="AI12" s="43" t="s">
        <v>6</v>
      </c>
      <c r="AJ12" s="42"/>
      <c r="AK12" s="40">
        <v>35134.870000000003</v>
      </c>
      <c r="AL12" s="40">
        <v>35134.870000000003</v>
      </c>
      <c r="AM12" s="41">
        <f>AK12-AL12</f>
        <v>0</v>
      </c>
      <c r="AN12" s="40">
        <f>U12*7000+W12*7000</f>
        <v>1419880</v>
      </c>
      <c r="AO12" s="40">
        <f>AH12+AN12</f>
        <v>1467339.47</v>
      </c>
      <c r="AP12" s="39">
        <v>27.18</v>
      </c>
      <c r="AQ12" s="38"/>
      <c r="AR12" s="37" t="s">
        <v>5</v>
      </c>
      <c r="AS12" s="37" t="s">
        <v>4</v>
      </c>
      <c r="AT12" s="37" t="s">
        <v>3</v>
      </c>
    </row>
    <row r="13" spans="1:46" ht="30.75" customHeight="1" thickBot="1" x14ac:dyDescent="0.3">
      <c r="A13" s="35"/>
      <c r="B13" s="27" t="s">
        <v>2</v>
      </c>
      <c r="C13" s="27">
        <f>SUM(C5:C12)</f>
        <v>0</v>
      </c>
      <c r="D13" s="27">
        <f>SUM(D5:D12)</f>
        <v>0</v>
      </c>
      <c r="E13" s="27"/>
      <c r="F13" s="34"/>
      <c r="G13" s="33"/>
      <c r="H13" s="27"/>
      <c r="I13" s="27"/>
      <c r="J13" s="27" t="s">
        <v>1</v>
      </c>
      <c r="K13" s="32" t="e">
        <f>SUM(C13:D13)/#REF!</f>
        <v>#REF!</v>
      </c>
      <c r="L13" s="29">
        <f>SUM(L5:L12)</f>
        <v>18</v>
      </c>
      <c r="M13" s="29">
        <f>SUM(M5:M12)</f>
        <v>6</v>
      </c>
      <c r="N13" s="29">
        <f>SUM(N5:N12)</f>
        <v>0</v>
      </c>
      <c r="O13" s="29">
        <f>SUM(O5:O12)</f>
        <v>0</v>
      </c>
      <c r="P13" s="29">
        <f>SUM(P5:P12)</f>
        <v>24</v>
      </c>
      <c r="Q13" s="31">
        <f>SUM(Q5:Q12)</f>
        <v>1032.6999999999998</v>
      </c>
      <c r="R13" s="31"/>
      <c r="S13" s="31"/>
      <c r="T13" s="31"/>
      <c r="U13" s="30">
        <f>SUM(U5:U12)</f>
        <v>1279.78</v>
      </c>
      <c r="V13" s="30">
        <f>SUM(V5:V12)</f>
        <v>1</v>
      </c>
      <c r="W13" s="30">
        <f>SUM(W5:W12)</f>
        <v>24.3</v>
      </c>
      <c r="X13" s="28">
        <f>SUM(X5:X12)</f>
        <v>0</v>
      </c>
      <c r="Y13" s="30">
        <f>SUM(Y5:Y12)</f>
        <v>0</v>
      </c>
      <c r="Z13" s="30"/>
      <c r="AA13" s="30"/>
      <c r="AB13" s="30"/>
      <c r="AC13" s="29">
        <f>SUM(AC5:AC12)</f>
        <v>4</v>
      </c>
      <c r="AD13" s="29">
        <f>SUM(AD5:AD12)</f>
        <v>2</v>
      </c>
      <c r="AE13" s="28">
        <f>SUM(AE5:AE12)</f>
        <v>0</v>
      </c>
      <c r="AF13" s="28"/>
      <c r="AG13" s="27"/>
      <c r="AH13" s="26"/>
      <c r="AI13" s="25"/>
      <c r="AJ13" s="24"/>
      <c r="AK13" s="23">
        <f>SUM(AK5:AK12)</f>
        <v>1185813.04</v>
      </c>
      <c r="AL13" s="23" t="e">
        <f>SUM(#REF!)</f>
        <v>#REF!</v>
      </c>
      <c r="AM13" s="23">
        <f>SUM(AM5:AM12)</f>
        <v>777026.36</v>
      </c>
      <c r="AN13" s="22">
        <f>SUM(AN5:AN12)</f>
        <v>8763660</v>
      </c>
      <c r="AO13" s="21">
        <f>SUM(AO5:AO12)</f>
        <v>9109880.7700000014</v>
      </c>
      <c r="AP13" s="21"/>
      <c r="AQ13" s="20"/>
      <c r="AR13" s="19"/>
      <c r="AS13" s="19"/>
      <c r="AT13" s="19"/>
    </row>
    <row r="14" spans="1:46" ht="39" thickBot="1" x14ac:dyDescent="0.3">
      <c r="A14" s="18"/>
      <c r="B14" s="17"/>
      <c r="C14" s="17"/>
      <c r="D14" s="17"/>
      <c r="E14" s="17"/>
      <c r="F14" s="17"/>
      <c r="G14" s="17"/>
      <c r="H14" s="17"/>
      <c r="I14" s="17"/>
      <c r="J14" s="16" t="s">
        <v>0</v>
      </c>
      <c r="K14" s="15" t="e">
        <f>D13/#REF!</f>
        <v>#REF!</v>
      </c>
      <c r="L14" s="14">
        <f>SUM(L13:O13)</f>
        <v>24</v>
      </c>
      <c r="M14" s="13"/>
      <c r="N14" s="13"/>
      <c r="O14" s="12"/>
      <c r="P14" s="11"/>
      <c r="Q14" s="10">
        <f>SUM(Q5:Q12)</f>
        <v>1032.6999999999998</v>
      </c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9"/>
      <c r="AE14" s="3"/>
      <c r="AF14" s="3"/>
      <c r="AG14" s="8"/>
      <c r="AH14" s="7"/>
      <c r="AI14" s="6"/>
      <c r="AJ14" s="4"/>
      <c r="AK14" s="5"/>
      <c r="AL14" s="5"/>
      <c r="AM14" s="5"/>
      <c r="AN14" s="4"/>
      <c r="AO14" s="3"/>
      <c r="AP14" s="3"/>
      <c r="AQ14" s="2"/>
      <c r="AR14" s="1"/>
      <c r="AS14" s="1"/>
      <c r="AT14" s="1"/>
    </row>
  </sheetData>
  <mergeCells count="4">
    <mergeCell ref="A2:AT2"/>
    <mergeCell ref="A3:AT3"/>
    <mergeCell ref="Q13:T13"/>
    <mergeCell ref="L14:O1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18a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2020-07-06T09:01:23Z</dcterms:created>
  <dcterms:modified xsi:type="dcterms:W3CDTF">2020-07-06T09:01:45Z</dcterms:modified>
</cp:coreProperties>
</file>