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załąłcznik 18" sheetId="1" r:id="rId1"/>
  </sheets>
  <calcPr calcId="145621"/>
</workbook>
</file>

<file path=xl/calcChain.xml><?xml version="1.0" encoding="utf-8"?>
<calcChain xmlns="http://schemas.openxmlformats.org/spreadsheetml/2006/main">
  <c r="P5" i="1" l="1"/>
  <c r="U5" i="1"/>
  <c r="AN5" i="1" s="1"/>
  <c r="AN9" i="1" s="1"/>
  <c r="AB5" i="1"/>
  <c r="AM5" i="1"/>
  <c r="AO5" i="1"/>
  <c r="G6" i="1"/>
  <c r="P6" i="1"/>
  <c r="P9" i="1" s="1"/>
  <c r="U6" i="1"/>
  <c r="AB6" i="1"/>
  <c r="AB9" i="1" s="1"/>
  <c r="AM6" i="1"/>
  <c r="AN6" i="1"/>
  <c r="AO6" i="1"/>
  <c r="AM7" i="1"/>
  <c r="AM9" i="1" s="1"/>
  <c r="AN7" i="1"/>
  <c r="AB8" i="1"/>
  <c r="AM8" i="1"/>
  <c r="AN8" i="1"/>
  <c r="AO8" i="1"/>
  <c r="C9" i="1"/>
  <c r="D9" i="1"/>
  <c r="K10" i="1" s="1"/>
  <c r="K9" i="1"/>
  <c r="L9" i="1"/>
  <c r="M9" i="1"/>
  <c r="N9" i="1"/>
  <c r="O9" i="1"/>
  <c r="L10" i="1" s="1"/>
  <c r="Q9" i="1"/>
  <c r="R9" i="1"/>
  <c r="S9" i="1"/>
  <c r="Q10" i="1" s="1"/>
  <c r="T9" i="1"/>
  <c r="V9" i="1"/>
  <c r="W9" i="1"/>
  <c r="X9" i="1"/>
  <c r="Y9" i="1"/>
  <c r="Z9" i="1"/>
  <c r="AA9" i="1"/>
  <c r="AC9" i="1"/>
  <c r="AD9" i="1"/>
  <c r="AE9" i="1"/>
  <c r="AF9" i="1"/>
  <c r="AG9" i="1"/>
  <c r="AH9" i="1"/>
  <c r="AJ9" i="1"/>
  <c r="AK9" i="1"/>
  <c r="AL9" i="1"/>
  <c r="U9" i="1" l="1"/>
</calcChain>
</file>

<file path=xl/sharedStrings.xml><?xml version="1.0" encoding="utf-8"?>
<sst xmlns="http://schemas.openxmlformats.org/spreadsheetml/2006/main" count="96" uniqueCount="80">
  <si>
    <t>wskaźnik tylko tr. zarz. -&gt;</t>
  </si>
  <si>
    <t>wsk. tr. zarz. + admin. -&gt;</t>
  </si>
  <si>
    <t>RAZEM</t>
  </si>
  <si>
    <t>brak MPZP</t>
  </si>
  <si>
    <t xml:space="preserve">udział w nieruchomosci wspólnej </t>
  </si>
  <si>
    <t>nieruchomość zabudowana</t>
  </si>
  <si>
    <t>1</t>
  </si>
  <si>
    <t>w pow.lokali jest niezbędna korekta, ponieważ jeden z lokali został przekazany w trwały zarząd  dla MOPR</t>
  </si>
  <si>
    <t>9158 / 80742</t>
  </si>
  <si>
    <t>Z</t>
  </si>
  <si>
    <t>BGM i KW zgodne udziały; kart.budynku 153,99 m²</t>
  </si>
  <si>
    <t>uwaga: pow. 4,7 m2 to komórki gminne;</t>
  </si>
  <si>
    <t>bud. + teren</t>
  </si>
  <si>
    <t>173,52 + 4,70</t>
  </si>
  <si>
    <t>SZ1W/00007743/4</t>
  </si>
  <si>
    <t>127</t>
  </si>
  <si>
    <t>Niedziałkowskiego 4</t>
  </si>
  <si>
    <t>jw.</t>
  </si>
  <si>
    <t>0</t>
  </si>
  <si>
    <t>89775 / 416157</t>
  </si>
  <si>
    <t>23</t>
  </si>
  <si>
    <t>OM/MW.II.C.10 - OM/MW - Tereny ogólnomieszkaniowe dla lokalizacji zabudowy wielorodzinnej</t>
  </si>
  <si>
    <t>BGM i KW zgodne udziały; kart.budynku 898,98 m²</t>
  </si>
  <si>
    <t>SZ1W/00009923/4</t>
  </si>
  <si>
    <t>24</t>
  </si>
  <si>
    <t>Matejki 6-6a-6b-6c-6d-6e</t>
  </si>
  <si>
    <t>SM.II.C.19 - SM - Śródmiejskie tereny mieszkaniowe</t>
  </si>
  <si>
    <t>57081 / 222738</t>
  </si>
  <si>
    <t>BGM i KW zgodne udziały; kart.budynku 2221,66 m²</t>
  </si>
  <si>
    <t>450,55 + 109,60</t>
  </si>
  <si>
    <t>SZ1W/00009935/1</t>
  </si>
  <si>
    <t>216</t>
  </si>
  <si>
    <t>Konstytucji 3 Maja 59</t>
  </si>
  <si>
    <t xml:space="preserve">przeznaczenie nieruchomości </t>
  </si>
  <si>
    <t>budynki, budowle i inne urządzenie infrastruktury</t>
  </si>
  <si>
    <t xml:space="preserve">rodzaj nieruchomości </t>
  </si>
  <si>
    <t>Uchwała RM 1991</t>
  </si>
  <si>
    <t>udział gminy w nieruchomości wspólnej (%)</t>
  </si>
  <si>
    <t>Szacunkowa wartość rynkowa udziału Gminy wg średniej ceny rynkowej (zł)</t>
  </si>
  <si>
    <t>wartość księgowa nieruchomości budynkowej netto na 31.12.2019 (zł)</t>
  </si>
  <si>
    <t>umorzenia na dzień 31.12.2019 (zł)</t>
  </si>
  <si>
    <t>wartość księgowa brutto nieruchomości budynkowej (zł.)</t>
  </si>
  <si>
    <t>Wielkość udziału według dokumentu OT</t>
  </si>
  <si>
    <t>Wartość udziału Gminy w gruncie (zł)</t>
  </si>
  <si>
    <t xml:space="preserve">Zgodność udziałów </t>
  </si>
  <si>
    <t>Uwagi (kart.budynku - pow. lokali niewyodrębnionych)</t>
  </si>
  <si>
    <t>Lokale niesamodzielne</t>
  </si>
  <si>
    <t>Bud./lok. objęte tzw. "trwałością inwestycji" (UE+BGK)</t>
  </si>
  <si>
    <t>Udziały do sprost.  (tak/nie)</t>
  </si>
  <si>
    <t>Różnica       (w %)</t>
  </si>
  <si>
    <t>Współ. wasn. lok. wykup. %</t>
  </si>
  <si>
    <t xml:space="preserve">% pow. lok. sprzed. w bud. (wg m2) </t>
  </si>
  <si>
    <t>Pom. tymcz. i pom. inne (m2)</t>
  </si>
  <si>
    <t>Pom. tymcz. i pom. inne (szt.)</t>
  </si>
  <si>
    <t>Lok. użytkowe (m2)</t>
  </si>
  <si>
    <t>Lok. użytkowe (szt.)</t>
  </si>
  <si>
    <t>Powierzchnia mieszkań razem (m2)</t>
  </si>
  <si>
    <t>Lok. najem socj. gr. C (m2)</t>
  </si>
  <si>
    <t>Lok. najem socj. gr. B (m2)</t>
  </si>
  <si>
    <t>Lok. najem socj. gr. A (m2)</t>
  </si>
  <si>
    <t>Lok.  wyn. na czas nieozn. (m2)</t>
  </si>
  <si>
    <t>Liczba mieszkań razem (szt.)</t>
  </si>
  <si>
    <t>Lok. najem socj. gr. C (szt.)</t>
  </si>
  <si>
    <t>Lok. najem socj. gr. B (szt.)</t>
  </si>
  <si>
    <t>Lok. najem socj. gr. A (szt.)</t>
  </si>
  <si>
    <t>Lok.  wyn. na czas nieozn. (szt.)</t>
  </si>
  <si>
    <t>Uwagi o realizacji</t>
  </si>
  <si>
    <t>Uwagi</t>
  </si>
  <si>
    <t>Pow. lokali gminnych</t>
  </si>
  <si>
    <t>Nr KW</t>
  </si>
  <si>
    <t>Pow. działki (m2)</t>
  </si>
  <si>
    <t>Nr działki</t>
  </si>
  <si>
    <t>Obręb ewid.</t>
  </si>
  <si>
    <t xml:space="preserve">Trwały zarząd  </t>
  </si>
  <si>
    <t xml:space="preserve">Administrowanie </t>
  </si>
  <si>
    <t xml:space="preserve">Adres </t>
  </si>
  <si>
    <t>L.p.</t>
  </si>
  <si>
    <t xml:space="preserve">Udział w nieruchomości wspólnej w budynkach wspólnot mieszkaniowych z lokalami gminnymi </t>
  </si>
  <si>
    <t>Wykaz nieruchomości planowanych do wniesienia aportem do spółki Zakład Gospodarki Mieszkaniowej Spółka z ograniczoną odpowiedzialnością w póżniejszym czasie ze względu na pierszeństwo najemców w nabyciu lokali</t>
  </si>
  <si>
    <t>załącznik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</si>
</sst>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43" fontId="5" fillId="0" borderId="7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10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9" xfId="0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3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3" fontId="2" fillId="0" borderId="9" xfId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1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/>
    <xf numFmtId="0" fontId="2" fillId="0" borderId="9" xfId="0" applyFont="1" applyBorder="1" applyAlignment="1"/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0"/>
  <sheetViews>
    <sheetView tabSelected="1" workbookViewId="0">
      <selection activeCell="AI14" sqref="AI14"/>
    </sheetView>
  </sheetViews>
  <sheetFormatPr defaultRowHeight="15" x14ac:dyDescent="0.25"/>
  <cols>
    <col min="2" max="2" width="22.42578125" customWidth="1"/>
    <col min="3" max="4" width="9.140625" hidden="1" customWidth="1"/>
    <col min="5" max="5" width="9.140625" customWidth="1"/>
    <col min="6" max="6" width="21.85546875" customWidth="1"/>
    <col min="8" max="8" width="16.28515625" customWidth="1"/>
    <col min="9" max="20" width="0" hidden="1" customWidth="1"/>
    <col min="21" max="21" width="11.85546875" hidden="1" customWidth="1"/>
    <col min="22" max="22" width="0" hidden="1" customWidth="1"/>
    <col min="23" max="23" width="10" hidden="1" customWidth="1"/>
    <col min="24" max="33" width="0" hidden="1" customWidth="1"/>
    <col min="34" max="34" width="10.5703125" hidden="1" customWidth="1"/>
    <col min="35" max="35" width="14.140625" customWidth="1"/>
    <col min="36" max="39" width="0" hidden="1" customWidth="1"/>
    <col min="40" max="40" width="16.140625" customWidth="1"/>
    <col min="41" max="42" width="16.140625" hidden="1" customWidth="1"/>
    <col min="43" max="43" width="16.140625" customWidth="1"/>
    <col min="44" max="44" width="25.140625" customWidth="1"/>
    <col min="45" max="45" width="44.7109375" customWidth="1"/>
  </cols>
  <sheetData>
    <row r="1" spans="1:45" ht="15.75" thickBot="1" x14ac:dyDescent="0.3">
      <c r="A1">
        <v>1</v>
      </c>
      <c r="AS1" s="60" t="s">
        <v>79</v>
      </c>
    </row>
    <row r="2" spans="1:45" ht="30" customHeight="1" x14ac:dyDescent="0.25">
      <c r="A2" s="59" t="s">
        <v>78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7"/>
      <c r="AQ2" s="57"/>
      <c r="AR2" s="57"/>
      <c r="AS2" s="56"/>
    </row>
    <row r="3" spans="1:45" ht="39" customHeight="1" x14ac:dyDescent="0.25">
      <c r="A3" s="55" t="s">
        <v>77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2"/>
      <c r="AQ3" s="52"/>
      <c r="AR3" s="52"/>
      <c r="AS3" s="51"/>
    </row>
    <row r="4" spans="1:45" ht="51" customHeight="1" x14ac:dyDescent="0.25">
      <c r="A4" s="50" t="s">
        <v>76</v>
      </c>
      <c r="B4" s="50" t="s">
        <v>75</v>
      </c>
      <c r="C4" s="50" t="s">
        <v>74</v>
      </c>
      <c r="D4" s="50" t="s">
        <v>73</v>
      </c>
      <c r="E4" s="50" t="s">
        <v>72</v>
      </c>
      <c r="F4" s="50" t="s">
        <v>71</v>
      </c>
      <c r="G4" s="50" t="s">
        <v>70</v>
      </c>
      <c r="H4" s="50" t="s">
        <v>69</v>
      </c>
      <c r="I4" s="50" t="s">
        <v>68</v>
      </c>
      <c r="J4" s="50" t="s">
        <v>67</v>
      </c>
      <c r="K4" s="50" t="s">
        <v>66</v>
      </c>
      <c r="L4" s="50" t="s">
        <v>65</v>
      </c>
      <c r="M4" s="50" t="s">
        <v>64</v>
      </c>
      <c r="N4" s="50" t="s">
        <v>63</v>
      </c>
      <c r="O4" s="50" t="s">
        <v>62</v>
      </c>
      <c r="P4" s="50" t="s">
        <v>61</v>
      </c>
      <c r="Q4" s="50" t="s">
        <v>60</v>
      </c>
      <c r="R4" s="50" t="s">
        <v>59</v>
      </c>
      <c r="S4" s="50" t="s">
        <v>58</v>
      </c>
      <c r="T4" s="50" t="s">
        <v>57</v>
      </c>
      <c r="U4" s="50" t="s">
        <v>56</v>
      </c>
      <c r="V4" s="50" t="s">
        <v>55</v>
      </c>
      <c r="W4" s="50" t="s">
        <v>54</v>
      </c>
      <c r="X4" s="50" t="s">
        <v>53</v>
      </c>
      <c r="Y4" s="50" t="s">
        <v>52</v>
      </c>
      <c r="Z4" s="50" t="s">
        <v>51</v>
      </c>
      <c r="AA4" s="50" t="s">
        <v>50</v>
      </c>
      <c r="AB4" s="50" t="s">
        <v>49</v>
      </c>
      <c r="AC4" s="50" t="s">
        <v>48</v>
      </c>
      <c r="AD4" s="50" t="s">
        <v>47</v>
      </c>
      <c r="AE4" s="50" t="s">
        <v>46</v>
      </c>
      <c r="AF4" s="50" t="s">
        <v>45</v>
      </c>
      <c r="AG4" s="50" t="s">
        <v>44</v>
      </c>
      <c r="AH4" s="50" t="s">
        <v>43</v>
      </c>
      <c r="AI4" s="50" t="s">
        <v>42</v>
      </c>
      <c r="AJ4" s="50"/>
      <c r="AK4" s="50" t="s">
        <v>41</v>
      </c>
      <c r="AL4" s="50" t="s">
        <v>40</v>
      </c>
      <c r="AM4" s="50" t="s">
        <v>39</v>
      </c>
      <c r="AN4" s="50" t="s">
        <v>38</v>
      </c>
      <c r="AO4" s="50" t="s">
        <v>37</v>
      </c>
      <c r="AP4" s="50" t="s">
        <v>36</v>
      </c>
      <c r="AQ4" s="50" t="s">
        <v>35</v>
      </c>
      <c r="AR4" s="50" t="s">
        <v>34</v>
      </c>
      <c r="AS4" s="50" t="s">
        <v>33</v>
      </c>
    </row>
    <row r="5" spans="1:45" s="32" customFormat="1" ht="33" customHeight="1" x14ac:dyDescent="0.25">
      <c r="A5" s="49">
        <v>1</v>
      </c>
      <c r="B5" s="47" t="s">
        <v>32</v>
      </c>
      <c r="C5" s="47">
        <v>0</v>
      </c>
      <c r="D5" s="47">
        <v>0</v>
      </c>
      <c r="E5" s="47">
        <v>8</v>
      </c>
      <c r="F5" s="48" t="s">
        <v>31</v>
      </c>
      <c r="G5" s="41">
        <v>257</v>
      </c>
      <c r="H5" s="47" t="s">
        <v>30</v>
      </c>
      <c r="I5" s="47" t="s">
        <v>29</v>
      </c>
      <c r="J5" s="47" t="s">
        <v>12</v>
      </c>
      <c r="K5" s="46"/>
      <c r="L5" s="43">
        <v>11</v>
      </c>
      <c r="M5" s="43">
        <v>0</v>
      </c>
      <c r="N5" s="43">
        <v>0</v>
      </c>
      <c r="O5" s="43">
        <v>0</v>
      </c>
      <c r="P5" s="43">
        <f>SUM(L5:O5)</f>
        <v>11</v>
      </c>
      <c r="Q5" s="44">
        <v>450.55</v>
      </c>
      <c r="R5" s="44">
        <v>0</v>
      </c>
      <c r="S5" s="44">
        <v>0</v>
      </c>
      <c r="T5" s="44">
        <v>0</v>
      </c>
      <c r="U5" s="44">
        <f>SUM(Q5:T5)</f>
        <v>450.55</v>
      </c>
      <c r="V5" s="45">
        <v>1</v>
      </c>
      <c r="W5" s="44">
        <v>109.6</v>
      </c>
      <c r="X5" s="45">
        <v>0</v>
      </c>
      <c r="Y5" s="44">
        <v>0</v>
      </c>
      <c r="Z5" s="44">
        <v>74.680000000000007</v>
      </c>
      <c r="AA5" s="44">
        <v>74.430000000000007</v>
      </c>
      <c r="AB5" s="44">
        <f>AA5-Z5</f>
        <v>-0.25</v>
      </c>
      <c r="AC5" s="43">
        <v>1</v>
      </c>
      <c r="AD5" s="43">
        <v>0</v>
      </c>
      <c r="AE5" s="42"/>
      <c r="AF5" s="41" t="s">
        <v>28</v>
      </c>
      <c r="AG5" s="40" t="s">
        <v>9</v>
      </c>
      <c r="AH5" s="39">
        <v>39500.32</v>
      </c>
      <c r="AI5" s="38" t="s">
        <v>27</v>
      </c>
      <c r="AJ5" s="38"/>
      <c r="AK5" s="36">
        <v>141264.89000000001</v>
      </c>
      <c r="AL5" s="36">
        <v>78613.86</v>
      </c>
      <c r="AM5" s="36">
        <f>AK5-AL5</f>
        <v>62651.030000000013</v>
      </c>
      <c r="AN5" s="36">
        <f>U5*7000+W5*7000</f>
        <v>3921050</v>
      </c>
      <c r="AO5" s="35">
        <f>100-AA5</f>
        <v>25.569999999999993</v>
      </c>
      <c r="AP5" s="34">
        <v>1</v>
      </c>
      <c r="AQ5" s="33" t="s">
        <v>5</v>
      </c>
      <c r="AR5" s="33" t="s">
        <v>4</v>
      </c>
      <c r="AS5" s="33" t="s">
        <v>26</v>
      </c>
    </row>
    <row r="6" spans="1:45" s="32" customFormat="1" ht="46.5" customHeight="1" x14ac:dyDescent="0.25">
      <c r="A6" s="49">
        <v>2</v>
      </c>
      <c r="B6" s="47" t="s">
        <v>25</v>
      </c>
      <c r="C6" s="47">
        <v>0</v>
      </c>
      <c r="D6" s="47">
        <v>0</v>
      </c>
      <c r="E6" s="47">
        <v>8</v>
      </c>
      <c r="F6" s="48" t="s">
        <v>24</v>
      </c>
      <c r="G6" s="41">
        <f>714 + 359</f>
        <v>1073</v>
      </c>
      <c r="H6" s="47" t="s">
        <v>23</v>
      </c>
      <c r="I6" s="47">
        <v>897.75</v>
      </c>
      <c r="J6" s="47" t="s">
        <v>12</v>
      </c>
      <c r="K6" s="46"/>
      <c r="L6" s="43">
        <v>26</v>
      </c>
      <c r="M6" s="43">
        <v>0</v>
      </c>
      <c r="N6" s="43">
        <v>0</v>
      </c>
      <c r="O6" s="43">
        <v>0</v>
      </c>
      <c r="P6" s="43">
        <f>SUM(L6:O6)</f>
        <v>26</v>
      </c>
      <c r="Q6" s="44">
        <v>897.75</v>
      </c>
      <c r="R6" s="44">
        <v>0</v>
      </c>
      <c r="S6" s="44">
        <v>0</v>
      </c>
      <c r="T6" s="44">
        <v>0</v>
      </c>
      <c r="U6" s="44">
        <f>SUM(Q6:T6)</f>
        <v>897.75</v>
      </c>
      <c r="V6" s="45">
        <v>0</v>
      </c>
      <c r="W6" s="44">
        <v>0</v>
      </c>
      <c r="X6" s="45">
        <v>0</v>
      </c>
      <c r="Y6" s="44">
        <v>0</v>
      </c>
      <c r="Z6" s="44">
        <v>78.430000000000007</v>
      </c>
      <c r="AA6" s="44">
        <v>78.69</v>
      </c>
      <c r="AB6" s="44">
        <f>AA6-Z6</f>
        <v>0.25999999999999091</v>
      </c>
      <c r="AC6" s="43">
        <v>0</v>
      </c>
      <c r="AD6" s="43">
        <v>0</v>
      </c>
      <c r="AE6" s="42"/>
      <c r="AF6" s="41" t="s">
        <v>22</v>
      </c>
      <c r="AG6" s="40" t="s">
        <v>9</v>
      </c>
      <c r="AH6" s="39">
        <v>68554.27</v>
      </c>
      <c r="AI6" s="38" t="s">
        <v>19</v>
      </c>
      <c r="AJ6" s="38"/>
      <c r="AK6" s="36">
        <v>321404.05</v>
      </c>
      <c r="AL6" s="36">
        <v>198798.13</v>
      </c>
      <c r="AM6" s="36">
        <f>AK6-AL6</f>
        <v>122605.91999999998</v>
      </c>
      <c r="AN6" s="36">
        <f>U6*7000+W6*7000</f>
        <v>6284250</v>
      </c>
      <c r="AO6" s="35">
        <f>100-AA6</f>
        <v>21.310000000000002</v>
      </c>
      <c r="AP6" s="34" t="s">
        <v>6</v>
      </c>
      <c r="AQ6" s="33" t="s">
        <v>5</v>
      </c>
      <c r="AR6" s="33" t="s">
        <v>4</v>
      </c>
      <c r="AS6" s="33" t="s">
        <v>21</v>
      </c>
    </row>
    <row r="7" spans="1:45" s="32" customFormat="1" ht="33" customHeight="1" x14ac:dyDescent="0.25">
      <c r="A7" s="49"/>
      <c r="B7" s="47"/>
      <c r="C7" s="47"/>
      <c r="D7" s="47"/>
      <c r="E7" s="47"/>
      <c r="F7" s="48" t="s">
        <v>20</v>
      </c>
      <c r="G7" s="41" t="s">
        <v>17</v>
      </c>
      <c r="H7" s="47" t="s">
        <v>17</v>
      </c>
      <c r="I7" s="47" t="s">
        <v>17</v>
      </c>
      <c r="J7" s="47"/>
      <c r="K7" s="46"/>
      <c r="L7" s="43"/>
      <c r="M7" s="43"/>
      <c r="N7" s="43"/>
      <c r="O7" s="43"/>
      <c r="P7" s="43"/>
      <c r="Q7" s="44"/>
      <c r="R7" s="44"/>
      <c r="S7" s="44"/>
      <c r="T7" s="44"/>
      <c r="U7" s="44"/>
      <c r="V7" s="45"/>
      <c r="W7" s="44"/>
      <c r="X7" s="45"/>
      <c r="Y7" s="44"/>
      <c r="Z7" s="44"/>
      <c r="AA7" s="44"/>
      <c r="AB7" s="44"/>
      <c r="AC7" s="43"/>
      <c r="AD7" s="43"/>
      <c r="AE7" s="42"/>
      <c r="AF7" s="43"/>
      <c r="AG7" s="40" t="s">
        <v>17</v>
      </c>
      <c r="AH7" s="39">
        <v>34469.160000000003</v>
      </c>
      <c r="AI7" s="38" t="s">
        <v>19</v>
      </c>
      <c r="AJ7" s="38"/>
      <c r="AK7" s="36"/>
      <c r="AL7" s="36"/>
      <c r="AM7" s="36">
        <f>AK7-AL7</f>
        <v>0</v>
      </c>
      <c r="AN7" s="36">
        <f>U7*7000+W7*7000</f>
        <v>0</v>
      </c>
      <c r="AO7" s="35"/>
      <c r="AP7" s="34" t="s">
        <v>18</v>
      </c>
      <c r="AQ7" s="33" t="s">
        <v>17</v>
      </c>
      <c r="AR7" s="33" t="s">
        <v>17</v>
      </c>
      <c r="AS7" s="33" t="s">
        <v>17</v>
      </c>
    </row>
    <row r="8" spans="1:45" s="32" customFormat="1" ht="33" customHeight="1" x14ac:dyDescent="0.25">
      <c r="A8" s="49">
        <v>3</v>
      </c>
      <c r="B8" s="47" t="s">
        <v>16</v>
      </c>
      <c r="C8" s="47">
        <v>0</v>
      </c>
      <c r="D8" s="47">
        <v>0</v>
      </c>
      <c r="E8" s="47">
        <v>6</v>
      </c>
      <c r="F8" s="48" t="s">
        <v>15</v>
      </c>
      <c r="G8" s="41">
        <v>629</v>
      </c>
      <c r="H8" s="47" t="s">
        <v>14</v>
      </c>
      <c r="I8" s="47" t="s">
        <v>13</v>
      </c>
      <c r="J8" s="47" t="s">
        <v>12</v>
      </c>
      <c r="K8" s="46" t="s">
        <v>11</v>
      </c>
      <c r="L8" s="43">
        <v>3</v>
      </c>
      <c r="M8" s="43">
        <v>0</v>
      </c>
      <c r="N8" s="43">
        <v>0</v>
      </c>
      <c r="O8" s="43">
        <v>0</v>
      </c>
      <c r="P8" s="43">
        <v>2</v>
      </c>
      <c r="Q8" s="44">
        <v>173.52</v>
      </c>
      <c r="R8" s="44">
        <v>0</v>
      </c>
      <c r="S8" s="44">
        <v>0</v>
      </c>
      <c r="T8" s="44">
        <v>0</v>
      </c>
      <c r="U8" s="44">
        <v>90.02</v>
      </c>
      <c r="V8" s="45">
        <v>0</v>
      </c>
      <c r="W8" s="44">
        <v>0</v>
      </c>
      <c r="X8" s="45">
        <v>0</v>
      </c>
      <c r="Y8" s="44">
        <v>0</v>
      </c>
      <c r="Z8" s="44">
        <v>78.47</v>
      </c>
      <c r="AA8" s="44">
        <v>78.31</v>
      </c>
      <c r="AB8" s="44">
        <f>AA8-Z8</f>
        <v>-0.15999999999999659</v>
      </c>
      <c r="AC8" s="43">
        <v>0</v>
      </c>
      <c r="AD8" s="43">
        <v>0</v>
      </c>
      <c r="AE8" s="42"/>
      <c r="AF8" s="41" t="s">
        <v>10</v>
      </c>
      <c r="AG8" s="40" t="s">
        <v>9</v>
      </c>
      <c r="AH8" s="39">
        <v>34588.120000000003</v>
      </c>
      <c r="AI8" s="38" t="s">
        <v>8</v>
      </c>
      <c r="AJ8" s="37" t="s">
        <v>7</v>
      </c>
      <c r="AK8" s="36">
        <v>138201.67000000001</v>
      </c>
      <c r="AL8" s="36">
        <v>30694.400000000001</v>
      </c>
      <c r="AM8" s="36">
        <f>AK8-AL8</f>
        <v>107507.27000000002</v>
      </c>
      <c r="AN8" s="36">
        <f>U8*7000+W8*7000</f>
        <v>630140</v>
      </c>
      <c r="AO8" s="35">
        <f>100-AA8</f>
        <v>21.689999999999998</v>
      </c>
      <c r="AP8" s="34" t="s">
        <v>6</v>
      </c>
      <c r="AQ8" s="33" t="s">
        <v>5</v>
      </c>
      <c r="AR8" s="33" t="s">
        <v>4</v>
      </c>
      <c r="AS8" s="33" t="s">
        <v>3</v>
      </c>
    </row>
    <row r="9" spans="1:45" ht="39" customHeight="1" thickBot="1" x14ac:dyDescent="0.3">
      <c r="A9" s="31"/>
      <c r="B9" s="28" t="s">
        <v>2</v>
      </c>
      <c r="C9" s="28">
        <f>SUM(C5:C8)</f>
        <v>0</v>
      </c>
      <c r="D9" s="28">
        <f>SUM(D5:D8)</f>
        <v>0</v>
      </c>
      <c r="E9" s="28"/>
      <c r="F9" s="30"/>
      <c r="G9" s="29"/>
      <c r="H9" s="28"/>
      <c r="I9" s="28"/>
      <c r="J9" s="28" t="s">
        <v>1</v>
      </c>
      <c r="K9" s="27" t="e">
        <f>SUM(C9:D9)/#REF!</f>
        <v>#REF!</v>
      </c>
      <c r="L9" s="23">
        <f>SUM(L5:L8)</f>
        <v>40</v>
      </c>
      <c r="M9" s="23">
        <f>SUM(M5:M8)</f>
        <v>0</v>
      </c>
      <c r="N9" s="23">
        <f>SUM(N5:N8)</f>
        <v>0</v>
      </c>
      <c r="O9" s="23">
        <f>SUM(O5:O8)</f>
        <v>0</v>
      </c>
      <c r="P9" s="23">
        <f>SUM(P5:P8)</f>
        <v>39</v>
      </c>
      <c r="Q9" s="23">
        <f>SUM(Q5:Q8)</f>
        <v>1521.82</v>
      </c>
      <c r="R9" s="23">
        <f>SUM(R5:R8)</f>
        <v>0</v>
      </c>
      <c r="S9" s="23">
        <f>SUM(S5:S8)</f>
        <v>0</v>
      </c>
      <c r="T9" s="23">
        <f>SUM(T5:T8)</f>
        <v>0</v>
      </c>
      <c r="U9" s="26">
        <f>SUM(U5:U8)</f>
        <v>1438.32</v>
      </c>
      <c r="V9" s="23">
        <f>SUM(V5:V8)</f>
        <v>1</v>
      </c>
      <c r="W9" s="25">
        <f>SUM(W5:W8)</f>
        <v>109.6</v>
      </c>
      <c r="X9" s="23">
        <f>SUM(X5:X8)</f>
        <v>0</v>
      </c>
      <c r="Y9" s="23">
        <f>SUM(Y5:Y8)</f>
        <v>0</v>
      </c>
      <c r="Z9" s="23">
        <f>SUM(Z5:Z8)</f>
        <v>231.58</v>
      </c>
      <c r="AA9" s="23">
        <f>SUM(AA5:AA8)</f>
        <v>231.43</v>
      </c>
      <c r="AB9" s="23">
        <f>SUM(AB5:AB8)</f>
        <v>-0.15000000000000568</v>
      </c>
      <c r="AC9" s="23">
        <f>SUM(AC5:AC8)</f>
        <v>1</v>
      </c>
      <c r="AD9" s="23">
        <f>SUM(AD5:AD8)</f>
        <v>0</v>
      </c>
      <c r="AE9" s="23">
        <f>SUM(AE5:AE8)</f>
        <v>0</v>
      </c>
      <c r="AF9" s="23">
        <f>SUM(AF5:AF8)</f>
        <v>0</v>
      </c>
      <c r="AG9" s="23">
        <f>SUM(AG5:AG8)</f>
        <v>0</v>
      </c>
      <c r="AH9" s="23">
        <f>SUM(AH5:AH8)</f>
        <v>177111.87</v>
      </c>
      <c r="AI9" s="23"/>
      <c r="AJ9" s="23">
        <f>SUM(AJ5:AJ8)</f>
        <v>0</v>
      </c>
      <c r="AK9" s="24">
        <f>SUM(AK5:AK8)</f>
        <v>600870.61</v>
      </c>
      <c r="AL9" s="23">
        <f>SUM(AL5:AL8)</f>
        <v>308106.39</v>
      </c>
      <c r="AM9" s="23">
        <f>SUM(AM5:AM8)</f>
        <v>292764.22000000003</v>
      </c>
      <c r="AN9" s="24">
        <f>SUM(AN5:AN8)</f>
        <v>10835440</v>
      </c>
      <c r="AO9" s="23"/>
      <c r="AP9" s="22">
        <v>113</v>
      </c>
      <c r="AQ9" s="21"/>
      <c r="AR9" s="21"/>
      <c r="AS9" s="20"/>
    </row>
    <row r="10" spans="1:45" ht="39" thickBot="1" x14ac:dyDescent="0.3">
      <c r="A10" s="19"/>
      <c r="B10" s="18"/>
      <c r="C10" s="18"/>
      <c r="D10" s="18"/>
      <c r="E10" s="18"/>
      <c r="F10" s="18"/>
      <c r="G10" s="18"/>
      <c r="H10" s="18"/>
      <c r="I10" s="18"/>
      <c r="J10" s="17" t="s">
        <v>0</v>
      </c>
      <c r="K10" s="16" t="e">
        <f>D9/#REF!</f>
        <v>#REF!</v>
      </c>
      <c r="L10" s="15">
        <f>SUM(L9:O9)</f>
        <v>40</v>
      </c>
      <c r="M10" s="14"/>
      <c r="N10" s="14"/>
      <c r="O10" s="13"/>
      <c r="P10" s="12"/>
      <c r="Q10" s="11">
        <f>SUM(Q9:T9)</f>
        <v>1521.82</v>
      </c>
      <c r="R10" s="10"/>
      <c r="S10" s="10"/>
      <c r="T10" s="9"/>
      <c r="U10" s="3"/>
      <c r="V10" s="3"/>
      <c r="W10" s="3"/>
      <c r="X10" s="3"/>
      <c r="Y10" s="3"/>
      <c r="Z10" s="3"/>
      <c r="AA10" s="3"/>
      <c r="AB10" s="3"/>
      <c r="AC10" s="3"/>
      <c r="AD10" s="8"/>
      <c r="AE10" s="3"/>
      <c r="AF10" s="3"/>
      <c r="AG10" s="7"/>
      <c r="AH10" s="6"/>
      <c r="AI10" s="5"/>
      <c r="AJ10" s="5"/>
      <c r="AK10" s="4"/>
      <c r="AL10" s="4"/>
      <c r="AM10" s="4"/>
      <c r="AN10" s="4"/>
      <c r="AO10" s="3"/>
      <c r="AP10" s="2"/>
      <c r="AQ10" s="1"/>
      <c r="AR10" s="1"/>
      <c r="AS10" s="1"/>
    </row>
  </sheetData>
  <mergeCells count="4">
    <mergeCell ref="L10:O10"/>
    <mergeCell ref="Q10:T10"/>
    <mergeCell ref="A2:AS2"/>
    <mergeCell ref="A3:AS3"/>
  </mergeCells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załąłcznik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atarnawska</dc:creator>
  <cp:lastModifiedBy>atarnawska</cp:lastModifiedBy>
  <dcterms:created xsi:type="dcterms:W3CDTF">2020-07-06T08:59:41Z</dcterms:created>
  <dcterms:modified xsi:type="dcterms:W3CDTF">2020-07-06T09:00:41Z</dcterms:modified>
</cp:coreProperties>
</file>