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załacznik nr 14" sheetId="1" r:id="rId1"/>
  </sheets>
  <definedNames>
    <definedName name="_xlnm._FilterDatabase" localSheetId="0" hidden="1">'załacznik nr 14'!$AI$4:$AI$107</definedName>
    <definedName name="_xlnm.Database" localSheetId="0">'załacznik nr 14'!#REF!</definedName>
  </definedNames>
  <calcPr calcId="145621"/>
</workbook>
</file>

<file path=xl/calcChain.xml><?xml version="1.0" encoding="utf-8"?>
<calcChain xmlns="http://schemas.openxmlformats.org/spreadsheetml/2006/main">
  <c r="AL5" i="1" l="1"/>
  <c r="AM5" i="1"/>
  <c r="AN5" i="1"/>
  <c r="AO5" i="1"/>
  <c r="AP5" i="1"/>
  <c r="AQ5" i="1"/>
  <c r="L6" i="1"/>
  <c r="U6" i="1" s="1"/>
  <c r="M6" i="1"/>
  <c r="V6" i="1" s="1"/>
  <c r="N6" i="1"/>
  <c r="W6" i="1" s="1"/>
  <c r="T6" i="1"/>
  <c r="AR6" i="1"/>
  <c r="AR5" i="1" s="1"/>
  <c r="L7" i="1"/>
  <c r="U7" i="1" s="1"/>
  <c r="N7" i="1"/>
  <c r="O7" i="1"/>
  <c r="X7" i="1" s="1"/>
  <c r="P7" i="1"/>
  <c r="Y7" i="1" s="1"/>
  <c r="Q7" i="1"/>
  <c r="Z7" i="1" s="1"/>
  <c r="T7" i="1"/>
  <c r="V7" i="1"/>
  <c r="W7" i="1"/>
  <c r="AR7" i="1"/>
  <c r="AS7" i="1"/>
  <c r="AS5" i="1" s="1"/>
  <c r="L8" i="1"/>
  <c r="U8" i="1" s="1"/>
  <c r="M8" i="1"/>
  <c r="V8" i="1" s="1"/>
  <c r="N8" i="1"/>
  <c r="W8" i="1" s="1"/>
  <c r="T8" i="1"/>
  <c r="AR8" i="1"/>
  <c r="L9" i="1"/>
  <c r="U9" i="1" s="1"/>
  <c r="T9" i="1"/>
  <c r="AR9" i="1"/>
  <c r="V10" i="1"/>
  <c r="AR10" i="1"/>
  <c r="L11" i="1"/>
  <c r="U11" i="1" s="1"/>
  <c r="N11" i="1"/>
  <c r="O11" i="1"/>
  <c r="X11" i="1" s="1"/>
  <c r="P11" i="1"/>
  <c r="Y11" i="1" s="1"/>
  <c r="Q11" i="1"/>
  <c r="T11" i="1"/>
  <c r="V11" i="1"/>
  <c r="W11" i="1"/>
  <c r="Z11" i="1"/>
  <c r="AR11" i="1"/>
  <c r="AL13" i="1"/>
  <c r="AM13" i="1"/>
  <c r="AN13" i="1"/>
  <c r="AO13" i="1"/>
  <c r="AP13" i="1"/>
  <c r="AQ13" i="1"/>
  <c r="L14" i="1"/>
  <c r="M14" i="1"/>
  <c r="N14" i="1"/>
  <c r="W14" i="1" s="1"/>
  <c r="O14" i="1"/>
  <c r="P14" i="1" s="1"/>
  <c r="T14" i="1"/>
  <c r="U14" i="1"/>
  <c r="V14" i="1"/>
  <c r="X14" i="1"/>
  <c r="AR14" i="1"/>
  <c r="L15" i="1"/>
  <c r="U15" i="1" s="1"/>
  <c r="N15" i="1"/>
  <c r="O15" i="1" s="1"/>
  <c r="T15" i="1"/>
  <c r="V15" i="1"/>
  <c r="W15" i="1"/>
  <c r="AR15" i="1"/>
  <c r="AR13" i="1" s="1"/>
  <c r="AS15" i="1"/>
  <c r="AS13" i="1" s="1"/>
  <c r="L16" i="1"/>
  <c r="N16" i="1"/>
  <c r="O16" i="1"/>
  <c r="X16" i="1" s="1"/>
  <c r="P16" i="1"/>
  <c r="Y16" i="1" s="1"/>
  <c r="T16" i="1"/>
  <c r="U16" i="1"/>
  <c r="V16" i="1"/>
  <c r="W16" i="1"/>
  <c r="AR16" i="1"/>
  <c r="AS16" i="1"/>
  <c r="L17" i="1"/>
  <c r="U17" i="1" s="1"/>
  <c r="N17" i="1"/>
  <c r="W17" i="1" s="1"/>
  <c r="T17" i="1"/>
  <c r="V17" i="1"/>
  <c r="AR17" i="1"/>
  <c r="AS17" i="1"/>
  <c r="L18" i="1"/>
  <c r="N18" i="1"/>
  <c r="W18" i="1" s="1"/>
  <c r="O18" i="1"/>
  <c r="X18" i="1" s="1"/>
  <c r="P18" i="1"/>
  <c r="Y18" i="1" s="1"/>
  <c r="T18" i="1"/>
  <c r="U18" i="1"/>
  <c r="V18" i="1"/>
  <c r="AR18" i="1"/>
  <c r="L19" i="1"/>
  <c r="N19" i="1"/>
  <c r="W19" i="1" s="1"/>
  <c r="O19" i="1"/>
  <c r="X19" i="1" s="1"/>
  <c r="T19" i="1"/>
  <c r="U19" i="1"/>
  <c r="V19" i="1"/>
  <c r="AR19" i="1"/>
  <c r="L20" i="1"/>
  <c r="U20" i="1" s="1"/>
  <c r="N20" i="1"/>
  <c r="W20" i="1" s="1"/>
  <c r="T20" i="1"/>
  <c r="V20" i="1"/>
  <c r="AR20" i="1"/>
  <c r="L21" i="1"/>
  <c r="U21" i="1" s="1"/>
  <c r="N21" i="1"/>
  <c r="O21" i="1"/>
  <c r="X21" i="1" s="1"/>
  <c r="P21" i="1"/>
  <c r="Y21" i="1" s="1"/>
  <c r="Q21" i="1"/>
  <c r="Z21" i="1" s="1"/>
  <c r="T21" i="1"/>
  <c r="V21" i="1"/>
  <c r="W21" i="1"/>
  <c r="AR21" i="1"/>
  <c r="L22" i="1"/>
  <c r="N22" i="1"/>
  <c r="W22" i="1" s="1"/>
  <c r="O22" i="1"/>
  <c r="X22" i="1" s="1"/>
  <c r="P22" i="1"/>
  <c r="Y22" i="1" s="1"/>
  <c r="T22" i="1"/>
  <c r="U22" i="1"/>
  <c r="V22" i="1"/>
  <c r="AR22" i="1"/>
  <c r="V23" i="1"/>
  <c r="AR23" i="1"/>
  <c r="AL25" i="1"/>
  <c r="AM25" i="1"/>
  <c r="AN25" i="1"/>
  <c r="AO25" i="1"/>
  <c r="AP25" i="1"/>
  <c r="AQ25" i="1"/>
  <c r="L26" i="1"/>
  <c r="U26" i="1" s="1"/>
  <c r="T26" i="1"/>
  <c r="AR26" i="1"/>
  <c r="AR25" i="1" s="1"/>
  <c r="L27" i="1"/>
  <c r="N27" i="1"/>
  <c r="W27" i="1" s="1"/>
  <c r="O27" i="1"/>
  <c r="X27" i="1" s="1"/>
  <c r="T27" i="1"/>
  <c r="U27" i="1"/>
  <c r="V27" i="1"/>
  <c r="AR27" i="1"/>
  <c r="AS27" i="1"/>
  <c r="AS25" i="1" s="1"/>
  <c r="AF29" i="1"/>
  <c r="AL29" i="1"/>
  <c r="AM29" i="1"/>
  <c r="AN29" i="1"/>
  <c r="AO29" i="1"/>
  <c r="AP29" i="1"/>
  <c r="AQ29" i="1"/>
  <c r="V30" i="1"/>
  <c r="AR30" i="1"/>
  <c r="V31" i="1"/>
  <c r="AR31" i="1"/>
  <c r="AR29" i="1" s="1"/>
  <c r="V32" i="1"/>
  <c r="AR32" i="1"/>
  <c r="V33" i="1"/>
  <c r="AR33" i="1"/>
  <c r="V34" i="1"/>
  <c r="AR34" i="1"/>
  <c r="V35" i="1"/>
  <c r="AR35" i="1"/>
  <c r="V36" i="1"/>
  <c r="AR36" i="1"/>
  <c r="AS36" i="1"/>
  <c r="V37" i="1"/>
  <c r="AR37" i="1"/>
  <c r="V38" i="1"/>
  <c r="AR38" i="1"/>
  <c r="V39" i="1"/>
  <c r="AR39" i="1"/>
  <c r="V40" i="1"/>
  <c r="AR40" i="1"/>
  <c r="V41" i="1"/>
  <c r="AR41" i="1"/>
  <c r="V42" i="1"/>
  <c r="AR42" i="1"/>
  <c r="V43" i="1"/>
  <c r="AR43" i="1"/>
  <c r="V44" i="1"/>
  <c r="AR44" i="1"/>
  <c r="V45" i="1"/>
  <c r="AR45" i="1"/>
  <c r="V46" i="1"/>
  <c r="AR46" i="1"/>
  <c r="V47" i="1"/>
  <c r="AR47" i="1"/>
  <c r="V48" i="1"/>
  <c r="AR48" i="1"/>
  <c r="AF49" i="1"/>
  <c r="AL50" i="1"/>
  <c r="AM50" i="1"/>
  <c r="AN50" i="1"/>
  <c r="AO50" i="1"/>
  <c r="AP50" i="1"/>
  <c r="AQ50" i="1"/>
  <c r="AS50" i="1"/>
  <c r="L51" i="1"/>
  <c r="U51" i="1" s="1"/>
  <c r="T51" i="1"/>
  <c r="AR51" i="1"/>
  <c r="AR50" i="1" s="1"/>
  <c r="L52" i="1"/>
  <c r="U52" i="1" s="1"/>
  <c r="M52" i="1"/>
  <c r="V52" i="1" s="1"/>
  <c r="N52" i="1"/>
  <c r="W52" i="1" s="1"/>
  <c r="T52" i="1"/>
  <c r="AR52" i="1"/>
  <c r="L53" i="1"/>
  <c r="U53" i="1" s="1"/>
  <c r="N53" i="1"/>
  <c r="O53" i="1"/>
  <c r="X53" i="1" s="1"/>
  <c r="P53" i="1"/>
  <c r="Y53" i="1" s="1"/>
  <c r="Q53" i="1"/>
  <c r="Z53" i="1" s="1"/>
  <c r="T53" i="1"/>
  <c r="V53" i="1"/>
  <c r="W53" i="1"/>
  <c r="AR53" i="1"/>
  <c r="AS53" i="1"/>
  <c r="L54" i="1"/>
  <c r="N54" i="1"/>
  <c r="W54" i="1" s="1"/>
  <c r="O54" i="1"/>
  <c r="P54" i="1" s="1"/>
  <c r="T54" i="1"/>
  <c r="U54" i="1"/>
  <c r="V54" i="1"/>
  <c r="X54" i="1"/>
  <c r="AR54" i="1"/>
  <c r="L55" i="1"/>
  <c r="U55" i="1" s="1"/>
  <c r="N55" i="1"/>
  <c r="W55" i="1" s="1"/>
  <c r="T55" i="1"/>
  <c r="V55" i="1"/>
  <c r="AR55" i="1"/>
  <c r="AL57" i="1"/>
  <c r="AM57" i="1"/>
  <c r="AN57" i="1"/>
  <c r="AO57" i="1"/>
  <c r="AP57" i="1"/>
  <c r="AQ57" i="1"/>
  <c r="L58" i="1"/>
  <c r="M58" i="1" s="1"/>
  <c r="T58" i="1"/>
  <c r="U58" i="1"/>
  <c r="AR58" i="1"/>
  <c r="AR57" i="1" s="1"/>
  <c r="L59" i="1"/>
  <c r="U59" i="1" s="1"/>
  <c r="M59" i="1"/>
  <c r="V59" i="1" s="1"/>
  <c r="T59" i="1"/>
  <c r="AR59" i="1"/>
  <c r="AS59" i="1"/>
  <c r="AS57" i="1" s="1"/>
  <c r="L60" i="1"/>
  <c r="M60" i="1"/>
  <c r="V60" i="1" s="1"/>
  <c r="N60" i="1"/>
  <c r="W60" i="1" s="1"/>
  <c r="T60" i="1"/>
  <c r="U60" i="1"/>
  <c r="AR60" i="1"/>
  <c r="AL62" i="1"/>
  <c r="AL103" i="1" s="1"/>
  <c r="AL108" i="1" s="1"/>
  <c r="AM62" i="1"/>
  <c r="AN62" i="1"/>
  <c r="AO62" i="1"/>
  <c r="AP62" i="1"/>
  <c r="AP103" i="1" s="1"/>
  <c r="AQ62" i="1"/>
  <c r="L63" i="1"/>
  <c r="U63" i="1" s="1"/>
  <c r="M63" i="1"/>
  <c r="N63" i="1" s="1"/>
  <c r="O63" i="1" s="1"/>
  <c r="X63" i="1" s="1"/>
  <c r="P63" i="1"/>
  <c r="Y63" i="1" s="1"/>
  <c r="T63" i="1"/>
  <c r="V63" i="1"/>
  <c r="W63" i="1"/>
  <c r="AR63" i="1"/>
  <c r="L64" i="1"/>
  <c r="M64" i="1"/>
  <c r="V64" i="1" s="1"/>
  <c r="N64" i="1"/>
  <c r="W64" i="1" s="1"/>
  <c r="T64" i="1"/>
  <c r="U64" i="1"/>
  <c r="AR64" i="1"/>
  <c r="AR62" i="1" s="1"/>
  <c r="AS64" i="1"/>
  <c r="AS62" i="1" s="1"/>
  <c r="L65" i="1"/>
  <c r="U65" i="1" s="1"/>
  <c r="N65" i="1"/>
  <c r="O65" i="1"/>
  <c r="X65" i="1" s="1"/>
  <c r="P65" i="1"/>
  <c r="Y65" i="1" s="1"/>
  <c r="T65" i="1"/>
  <c r="V65" i="1"/>
  <c r="W65" i="1"/>
  <c r="AR65" i="1"/>
  <c r="AL67" i="1"/>
  <c r="AM67" i="1"/>
  <c r="AN67" i="1"/>
  <c r="AO67" i="1"/>
  <c r="AP67" i="1"/>
  <c r="AQ67" i="1"/>
  <c r="AR67" i="1"/>
  <c r="L68" i="1"/>
  <c r="M68" i="1" s="1"/>
  <c r="N68" i="1" s="1"/>
  <c r="W68" i="1" s="1"/>
  <c r="O68" i="1"/>
  <c r="X68" i="1" s="1"/>
  <c r="P68" i="1"/>
  <c r="Q68" i="1" s="1"/>
  <c r="Z68" i="1" s="1"/>
  <c r="T68" i="1"/>
  <c r="U68" i="1"/>
  <c r="V68" i="1"/>
  <c r="AR68" i="1"/>
  <c r="L69" i="1"/>
  <c r="N69" i="1"/>
  <c r="W69" i="1" s="1"/>
  <c r="T69" i="1"/>
  <c r="U69" i="1"/>
  <c r="V69" i="1"/>
  <c r="AR69" i="1"/>
  <c r="AS69" i="1"/>
  <c r="L70" i="1"/>
  <c r="M70" i="1" s="1"/>
  <c r="N70" i="1" s="1"/>
  <c r="W70" i="1" s="1"/>
  <c r="T70" i="1"/>
  <c r="U70" i="1"/>
  <c r="AR70" i="1"/>
  <c r="AL72" i="1"/>
  <c r="AM72" i="1"/>
  <c r="AN72" i="1"/>
  <c r="AN103" i="1" s="1"/>
  <c r="AN108" i="1" s="1"/>
  <c r="AO72" i="1"/>
  <c r="AP72" i="1"/>
  <c r="AQ72" i="1"/>
  <c r="AR72" i="1"/>
  <c r="L73" i="1"/>
  <c r="U73" i="1" s="1"/>
  <c r="M73" i="1"/>
  <c r="V73" i="1" s="1"/>
  <c r="N73" i="1"/>
  <c r="O73" i="1" s="1"/>
  <c r="P73" i="1" s="1"/>
  <c r="Y73" i="1" s="1"/>
  <c r="Q73" i="1"/>
  <c r="Z73" i="1" s="1"/>
  <c r="T73" i="1"/>
  <c r="X73" i="1"/>
  <c r="AR73" i="1"/>
  <c r="L74" i="1"/>
  <c r="M74" i="1" s="1"/>
  <c r="N74" i="1" s="1"/>
  <c r="W74" i="1" s="1"/>
  <c r="T74" i="1"/>
  <c r="U74" i="1"/>
  <c r="AR74" i="1"/>
  <c r="U75" i="1"/>
  <c r="V75" i="1"/>
  <c r="W75" i="1"/>
  <c r="X75" i="1"/>
  <c r="Y75" i="1"/>
  <c r="AR75" i="1"/>
  <c r="L76" i="1"/>
  <c r="U76" i="1" s="1"/>
  <c r="N76" i="1"/>
  <c r="O76" i="1"/>
  <c r="X76" i="1" s="1"/>
  <c r="P76" i="1"/>
  <c r="Y76" i="1" s="1"/>
  <c r="Q76" i="1"/>
  <c r="T76" i="1"/>
  <c r="V76" i="1"/>
  <c r="W76" i="1"/>
  <c r="Z76" i="1"/>
  <c r="AR76" i="1"/>
  <c r="AS76" i="1"/>
  <c r="AS72" i="1" s="1"/>
  <c r="L77" i="1"/>
  <c r="N77" i="1"/>
  <c r="W77" i="1" s="1"/>
  <c r="T77" i="1"/>
  <c r="U77" i="1"/>
  <c r="V77" i="1"/>
  <c r="AR77" i="1"/>
  <c r="L78" i="1"/>
  <c r="U78" i="1" s="1"/>
  <c r="N78" i="1"/>
  <c r="O78" i="1" s="1"/>
  <c r="P78" i="1" s="1"/>
  <c r="Y78" i="1" s="1"/>
  <c r="T78" i="1"/>
  <c r="V78" i="1"/>
  <c r="W78" i="1"/>
  <c r="AR78" i="1"/>
  <c r="L79" i="1"/>
  <c r="U79" i="1" s="1"/>
  <c r="N79" i="1"/>
  <c r="O79" i="1"/>
  <c r="X79" i="1" s="1"/>
  <c r="P79" i="1"/>
  <c r="Y79" i="1" s="1"/>
  <c r="Q79" i="1"/>
  <c r="Z79" i="1" s="1"/>
  <c r="T79" i="1"/>
  <c r="V79" i="1"/>
  <c r="W79" i="1"/>
  <c r="AR79" i="1"/>
  <c r="L80" i="1"/>
  <c r="U80" i="1" s="1"/>
  <c r="N80" i="1"/>
  <c r="O80" i="1" s="1"/>
  <c r="T80" i="1"/>
  <c r="V80" i="1"/>
  <c r="W80" i="1"/>
  <c r="AR80" i="1"/>
  <c r="L81" i="1"/>
  <c r="N81" i="1"/>
  <c r="O81" i="1"/>
  <c r="X81" i="1" s="1"/>
  <c r="P81" i="1"/>
  <c r="Q81" i="1" s="1"/>
  <c r="Z81" i="1" s="1"/>
  <c r="T81" i="1"/>
  <c r="U81" i="1"/>
  <c r="V81" i="1"/>
  <c r="W81" i="1"/>
  <c r="AR81" i="1"/>
  <c r="L82" i="1"/>
  <c r="N82" i="1"/>
  <c r="W82" i="1" s="1"/>
  <c r="O82" i="1"/>
  <c r="P82" i="1" s="1"/>
  <c r="T82" i="1"/>
  <c r="U82" i="1"/>
  <c r="V82" i="1"/>
  <c r="AR82" i="1"/>
  <c r="L83" i="1"/>
  <c r="U83" i="1" s="1"/>
  <c r="N83" i="1"/>
  <c r="O83" i="1" s="1"/>
  <c r="T83" i="1"/>
  <c r="V83" i="1"/>
  <c r="AR83" i="1"/>
  <c r="AL85" i="1"/>
  <c r="AM85" i="1"/>
  <c r="AN85" i="1"/>
  <c r="AO85" i="1"/>
  <c r="AP85" i="1"/>
  <c r="AP107" i="1" s="1"/>
  <c r="AQ85" i="1"/>
  <c r="L86" i="1"/>
  <c r="M86" i="1" s="1"/>
  <c r="T86" i="1"/>
  <c r="AR86" i="1"/>
  <c r="AR85" i="1" s="1"/>
  <c r="L87" i="1"/>
  <c r="M87" i="1"/>
  <c r="V87" i="1" s="1"/>
  <c r="N87" i="1"/>
  <c r="O87" i="1" s="1"/>
  <c r="T87" i="1"/>
  <c r="U87" i="1"/>
  <c r="AR87" i="1"/>
  <c r="L88" i="1"/>
  <c r="U88" i="1" s="1"/>
  <c r="N88" i="1"/>
  <c r="O88" i="1"/>
  <c r="P88" i="1"/>
  <c r="Y88" i="1" s="1"/>
  <c r="Q88" i="1"/>
  <c r="Z88" i="1" s="1"/>
  <c r="T88" i="1"/>
  <c r="V88" i="1"/>
  <c r="W88" i="1"/>
  <c r="X88" i="1"/>
  <c r="AR88" i="1"/>
  <c r="AS88" i="1"/>
  <c r="AS85" i="1" s="1"/>
  <c r="L89" i="1"/>
  <c r="M89" i="1"/>
  <c r="V89" i="1" s="1"/>
  <c r="N89" i="1"/>
  <c r="O89" i="1" s="1"/>
  <c r="T89" i="1"/>
  <c r="U89" i="1"/>
  <c r="AR89" i="1"/>
  <c r="V90" i="1"/>
  <c r="AR90" i="1"/>
  <c r="V91" i="1"/>
  <c r="AR91" i="1"/>
  <c r="AL93" i="1"/>
  <c r="AM93" i="1"/>
  <c r="AN93" i="1"/>
  <c r="AO93" i="1"/>
  <c r="AP93" i="1"/>
  <c r="AQ93" i="1"/>
  <c r="L94" i="1"/>
  <c r="M94" i="1" s="1"/>
  <c r="T94" i="1"/>
  <c r="AR94" i="1"/>
  <c r="AR93" i="1" s="1"/>
  <c r="AR95" i="1"/>
  <c r="L96" i="1"/>
  <c r="U96" i="1" s="1"/>
  <c r="N96" i="1"/>
  <c r="O96" i="1" s="1"/>
  <c r="T96" i="1"/>
  <c r="V96" i="1"/>
  <c r="AR96" i="1"/>
  <c r="AS96" i="1"/>
  <c r="AS107" i="1" s="1"/>
  <c r="AL98" i="1"/>
  <c r="AM98" i="1"/>
  <c r="AN98" i="1"/>
  <c r="AO98" i="1"/>
  <c r="AO103" i="1" s="1"/>
  <c r="AO108" i="1" s="1"/>
  <c r="AP98" i="1"/>
  <c r="AQ98" i="1"/>
  <c r="AS98" i="1"/>
  <c r="L99" i="1"/>
  <c r="M99" i="1" s="1"/>
  <c r="T99" i="1"/>
  <c r="U99" i="1"/>
  <c r="AR99" i="1"/>
  <c r="AR98" i="1" s="1"/>
  <c r="L100" i="1"/>
  <c r="U100" i="1" s="1"/>
  <c r="M100" i="1"/>
  <c r="N100" i="1" s="1"/>
  <c r="T100" i="1"/>
  <c r="AR100" i="1"/>
  <c r="L101" i="1"/>
  <c r="N101" i="1"/>
  <c r="O101" i="1"/>
  <c r="X101" i="1" s="1"/>
  <c r="P101" i="1"/>
  <c r="Q101" i="1" s="1"/>
  <c r="Z101" i="1" s="1"/>
  <c r="T101" i="1"/>
  <c r="U101" i="1"/>
  <c r="V101" i="1"/>
  <c r="W101" i="1"/>
  <c r="AR101" i="1"/>
  <c r="AS101" i="1"/>
  <c r="AM103" i="1"/>
  <c r="AM108" i="1" s="1"/>
  <c r="AQ103" i="1"/>
  <c r="AQ108" i="1" s="1"/>
  <c r="AL107" i="1"/>
  <c r="AM107" i="1"/>
  <c r="AN107" i="1"/>
  <c r="AO107" i="1"/>
  <c r="AQ107" i="1"/>
  <c r="AF108" i="1"/>
  <c r="AT108" i="1"/>
  <c r="V94" i="1" l="1"/>
  <c r="N94" i="1"/>
  <c r="N86" i="1"/>
  <c r="V86" i="1"/>
  <c r="AR103" i="1"/>
  <c r="X89" i="1"/>
  <c r="P89" i="1"/>
  <c r="X83" i="1"/>
  <c r="P83" i="1"/>
  <c r="AP108" i="1"/>
  <c r="Y82" i="1"/>
  <c r="Q82" i="1"/>
  <c r="Z82" i="1" s="1"/>
  <c r="X80" i="1"/>
  <c r="P80" i="1"/>
  <c r="W100" i="1"/>
  <c r="O100" i="1"/>
  <c r="V99" i="1"/>
  <c r="N99" i="1"/>
  <c r="P96" i="1"/>
  <c r="X96" i="1"/>
  <c r="P87" i="1"/>
  <c r="X87" i="1"/>
  <c r="Y101" i="1"/>
  <c r="V100" i="1"/>
  <c r="W96" i="1"/>
  <c r="U94" i="1"/>
  <c r="AS93" i="1"/>
  <c r="AS103" i="1" s="1"/>
  <c r="AS108" i="1" s="1"/>
  <c r="W89" i="1"/>
  <c r="W87" i="1"/>
  <c r="U86" i="1"/>
  <c r="W83" i="1"/>
  <c r="X82" i="1"/>
  <c r="Y81" i="1"/>
  <c r="N58" i="1"/>
  <c r="V58" i="1"/>
  <c r="Q14" i="1"/>
  <c r="Z14" i="1" s="1"/>
  <c r="Y14" i="1"/>
  <c r="X78" i="1"/>
  <c r="Q78" i="1"/>
  <c r="Z78" i="1" s="1"/>
  <c r="V74" i="1"/>
  <c r="O74" i="1"/>
  <c r="W73" i="1"/>
  <c r="V70" i="1"/>
  <c r="O70" i="1"/>
  <c r="O64" i="1"/>
  <c r="Q54" i="1"/>
  <c r="Z54" i="1" s="1"/>
  <c r="Y54" i="1"/>
  <c r="P15" i="1"/>
  <c r="X15" i="1"/>
  <c r="Y68" i="1"/>
  <c r="AR107" i="1"/>
  <c r="O77" i="1"/>
  <c r="O69" i="1"/>
  <c r="Q65" i="1"/>
  <c r="Z65" i="1" s="1"/>
  <c r="Q63" i="1"/>
  <c r="Z63" i="1" s="1"/>
  <c r="O55" i="1"/>
  <c r="O52" i="1"/>
  <c r="M51" i="1"/>
  <c r="P27" i="1"/>
  <c r="M26" i="1"/>
  <c r="Q22" i="1"/>
  <c r="Z22" i="1" s="1"/>
  <c r="O20" i="1"/>
  <c r="P19" i="1"/>
  <c r="Q18" i="1"/>
  <c r="Z18" i="1" s="1"/>
  <c r="O17" i="1"/>
  <c r="Q16" i="1"/>
  <c r="Z16" i="1" s="1"/>
  <c r="M9" i="1"/>
  <c r="O8" i="1"/>
  <c r="O6" i="1"/>
  <c r="O60" i="1"/>
  <c r="N59" i="1"/>
  <c r="W59" i="1" l="1"/>
  <c r="O59" i="1"/>
  <c r="X100" i="1"/>
  <c r="P100" i="1"/>
  <c r="P60" i="1"/>
  <c r="X60" i="1"/>
  <c r="P20" i="1"/>
  <c r="X20" i="1"/>
  <c r="N51" i="1"/>
  <c r="V51" i="1"/>
  <c r="O58" i="1"/>
  <c r="W58" i="1"/>
  <c r="Y96" i="1"/>
  <c r="Q96" i="1"/>
  <c r="Z96" i="1" s="1"/>
  <c r="Y89" i="1"/>
  <c r="Q89" i="1"/>
  <c r="Z89" i="1" s="1"/>
  <c r="W86" i="1"/>
  <c r="O86" i="1"/>
  <c r="N9" i="1"/>
  <c r="O9" i="1" s="1"/>
  <c r="P9" i="1" s="1"/>
  <c r="Q9" i="1" s="1"/>
  <c r="V9" i="1"/>
  <c r="Q27" i="1"/>
  <c r="Z27" i="1" s="1"/>
  <c r="Y27" i="1"/>
  <c r="P6" i="1"/>
  <c r="X6" i="1"/>
  <c r="P17" i="1"/>
  <c r="X17" i="1"/>
  <c r="P52" i="1"/>
  <c r="X52" i="1"/>
  <c r="P69" i="1"/>
  <c r="X69" i="1"/>
  <c r="P64" i="1"/>
  <c r="X64" i="1"/>
  <c r="X74" i="1"/>
  <c r="P74" i="1"/>
  <c r="W99" i="1"/>
  <c r="O99" i="1"/>
  <c r="Y80" i="1"/>
  <c r="Q80" i="1"/>
  <c r="Z80" i="1" s="1"/>
  <c r="W94" i="1"/>
  <c r="O94" i="1"/>
  <c r="Q19" i="1"/>
  <c r="Z19" i="1" s="1"/>
  <c r="Y19" i="1"/>
  <c r="P8" i="1"/>
  <c r="X8" i="1"/>
  <c r="N26" i="1"/>
  <c r="V26" i="1"/>
  <c r="P55" i="1"/>
  <c r="X55" i="1"/>
  <c r="P77" i="1"/>
  <c r="X77" i="1"/>
  <c r="Q15" i="1"/>
  <c r="Z15" i="1" s="1"/>
  <c r="Y15" i="1"/>
  <c r="X70" i="1"/>
  <c r="P70" i="1"/>
  <c r="Y87" i="1"/>
  <c r="Q87" i="1"/>
  <c r="Z87" i="1" s="1"/>
  <c r="Y83" i="1"/>
  <c r="Q83" i="1"/>
  <c r="Z83" i="1" s="1"/>
  <c r="AR108" i="1"/>
  <c r="P99" i="1" l="1"/>
  <c r="X99" i="1"/>
  <c r="Q8" i="1"/>
  <c r="Z8" i="1" s="1"/>
  <c r="Y8" i="1"/>
  <c r="Q64" i="1"/>
  <c r="Z64" i="1" s="1"/>
  <c r="Y64" i="1"/>
  <c r="X58" i="1"/>
  <c r="P58" i="1"/>
  <c r="Q20" i="1"/>
  <c r="Z20" i="1" s="1"/>
  <c r="Y20" i="1"/>
  <c r="X94" i="1"/>
  <c r="P94" i="1"/>
  <c r="Q6" i="1"/>
  <c r="Z6" i="1" s="1"/>
  <c r="Y6" i="1"/>
  <c r="Q70" i="1"/>
  <c r="Z70" i="1" s="1"/>
  <c r="Y70" i="1"/>
  <c r="Q74" i="1"/>
  <c r="Z74" i="1" s="1"/>
  <c r="Y74" i="1"/>
  <c r="X86" i="1"/>
  <c r="P86" i="1"/>
  <c r="P59" i="1"/>
  <c r="X59" i="1"/>
  <c r="Y100" i="1"/>
  <c r="Q100" i="1"/>
  <c r="Z100" i="1" s="1"/>
  <c r="Q55" i="1"/>
  <c r="Z55" i="1" s="1"/>
  <c r="Y55" i="1"/>
  <c r="Q52" i="1"/>
  <c r="Z52" i="1" s="1"/>
  <c r="Y52" i="1"/>
  <c r="Q77" i="1"/>
  <c r="Z77" i="1" s="1"/>
  <c r="Y77" i="1"/>
  <c r="O26" i="1"/>
  <c r="W26" i="1"/>
  <c r="Q69" i="1"/>
  <c r="Z69" i="1" s="1"/>
  <c r="Y69" i="1"/>
  <c r="Q17" i="1"/>
  <c r="Z17" i="1" s="1"/>
  <c r="Y17" i="1"/>
  <c r="O51" i="1"/>
  <c r="W51" i="1"/>
  <c r="Q60" i="1"/>
  <c r="Z60" i="1" s="1"/>
  <c r="Y60" i="1"/>
  <c r="Q86" i="1" l="1"/>
  <c r="Z86" i="1" s="1"/>
  <c r="Y86" i="1"/>
  <c r="X26" i="1"/>
  <c r="P26" i="1"/>
  <c r="Q94" i="1"/>
  <c r="Z94" i="1" s="1"/>
  <c r="Y94" i="1"/>
  <c r="Y58" i="1"/>
  <c r="Q58" i="1"/>
  <c r="Z58" i="1" s="1"/>
  <c r="X51" i="1"/>
  <c r="P51" i="1"/>
  <c r="Q59" i="1"/>
  <c r="Z59" i="1" s="1"/>
  <c r="Y59" i="1"/>
  <c r="Y99" i="1"/>
  <c r="Q99" i="1"/>
  <c r="Z99" i="1" s="1"/>
  <c r="Y51" i="1" l="1"/>
  <c r="Q51" i="1"/>
  <c r="Z51" i="1" s="1"/>
  <c r="Y26" i="1"/>
  <c r="Q26" i="1"/>
  <c r="Z26" i="1" s="1"/>
</calcChain>
</file>

<file path=xl/sharedStrings.xml><?xml version="1.0" encoding="utf-8"?>
<sst xmlns="http://schemas.openxmlformats.org/spreadsheetml/2006/main" count="563" uniqueCount="243">
  <si>
    <t xml:space="preserve">pozostałe do przkazania do spółki w 2020 r. </t>
  </si>
  <si>
    <t>w tym:</t>
  </si>
  <si>
    <t>9 szt.</t>
  </si>
  <si>
    <t>nieruchomości, których przekazanie do spółki musi zostać wstymane z uwagi na złożony wniosek o nabycie lokalu</t>
  </si>
  <si>
    <t>p.u. LU</t>
  </si>
  <si>
    <t>LU</t>
  </si>
  <si>
    <t>p.u. LM</t>
  </si>
  <si>
    <t>LM</t>
  </si>
  <si>
    <t>budynki</t>
  </si>
  <si>
    <t>04.06.2020</t>
  </si>
  <si>
    <t>Łącznie</t>
  </si>
  <si>
    <t>łącznie</t>
  </si>
  <si>
    <t>TZ</t>
  </si>
  <si>
    <t>przekazać do spółki LOKUM</t>
  </si>
  <si>
    <t xml:space="preserve">529.969,45zł; 99.197,52zł </t>
  </si>
  <si>
    <t>2015-03; 2017-12</t>
  </si>
  <si>
    <t>702</t>
  </si>
  <si>
    <t>Budynek - Wyszyńskiego 8 nr 274.1</t>
  </si>
  <si>
    <t>110</t>
  </si>
  <si>
    <t>b</t>
  </si>
  <si>
    <t>Wyszyńskiego 8 działka 273 obręb 6</t>
  </si>
  <si>
    <t>0</t>
  </si>
  <si>
    <t>Wyszyńskiego 8 działka 274 obręb 6</t>
  </si>
  <si>
    <t>a</t>
  </si>
  <si>
    <t>tereny miejskie (brak planu)</t>
  </si>
  <si>
    <t>grunt, budynek mieszkalny</t>
  </si>
  <si>
    <t>nieruchomość zabudowana- tereny mieszkaniowe</t>
  </si>
  <si>
    <t>pierwokup</t>
  </si>
  <si>
    <t>SZ1W/00016415/2, SZ1W/00014274/7</t>
  </si>
  <si>
    <t>273, 274</t>
  </si>
  <si>
    <t>Wyszyńskiego 8</t>
  </si>
  <si>
    <t>369.626,48zł; 189.896,30zł</t>
  </si>
  <si>
    <t>2015-03; 2017-03</t>
  </si>
  <si>
    <t>Budynek - Wyszyńskiego 7 nr 278.1</t>
  </si>
  <si>
    <t>Wyszyńskiego 7 działka 277 obręb 6</t>
  </si>
  <si>
    <t>Wyszyńskiego 7 działka 278 obręb 6</t>
  </si>
  <si>
    <t xml:space="preserve">1 lokal socjalny </t>
  </si>
  <si>
    <t>SZ1W/00014273/0</t>
  </si>
  <si>
    <t>277, 278</t>
  </si>
  <si>
    <t>Wyszyńskiego 7</t>
  </si>
  <si>
    <t>2017-12</t>
  </si>
  <si>
    <t xml:space="preserve">Wiata rowerowa </t>
  </si>
  <si>
    <t xml:space="preserve">Zagospodarowanie terenu </t>
  </si>
  <si>
    <t>c</t>
  </si>
  <si>
    <t>Budynek - Wyszyńskiego 2/II nr 322.1</t>
  </si>
  <si>
    <t>109</t>
  </si>
  <si>
    <t>328.920,08</t>
  </si>
  <si>
    <t xml:space="preserve">2015-03; </t>
  </si>
  <si>
    <t>Budynek - Wyszyńskiego 2 nr 323.1</t>
  </si>
  <si>
    <t>Wyszyńskiego 2 działka 323 obręb 6</t>
  </si>
  <si>
    <t>Wyszyńskiego 2 działka 322 obreb 6</t>
  </si>
  <si>
    <t>grunt, budynek mieszkalny, elementy zagospodarowania terenu, wiata rowerowa</t>
  </si>
  <si>
    <t>2 lokale socjalne</t>
  </si>
  <si>
    <t>SZ1W/00014270/9</t>
  </si>
  <si>
    <t>322, 323</t>
  </si>
  <si>
    <t>Wyszyńskiego 2</t>
  </si>
  <si>
    <t>Pralka PRIMUS C-8  (w budynku)</t>
  </si>
  <si>
    <t>Zagospodarowanie terenu Steyera 51</t>
  </si>
  <si>
    <t>220</t>
  </si>
  <si>
    <t>Zewnętrzna inst.kanal.deszcz.Steyera 51</t>
  </si>
  <si>
    <t>211</t>
  </si>
  <si>
    <t>Zewnętrzna instalacja gazowa Steyera 51</t>
  </si>
  <si>
    <t>Przyłącze kanalizacji Steyera 51</t>
  </si>
  <si>
    <t>210</t>
  </si>
  <si>
    <t>Przyłącze wodociągowe Steyera 51</t>
  </si>
  <si>
    <t>49.940,00 zł</t>
  </si>
  <si>
    <t>2015-03</t>
  </si>
  <si>
    <t>Budynek - Steyera 51 nr 187/6.1</t>
  </si>
  <si>
    <t>Steyera 51 działka 187/10 obręb 10</t>
  </si>
  <si>
    <t>Steyera 51 działka 187/6 obręb 10</t>
  </si>
  <si>
    <t>????</t>
  </si>
  <si>
    <t>Steyera 51 działka 186 obręb 10</t>
  </si>
  <si>
    <t>IM.III.A.09- tereny o funkcji mieszkalnej</t>
  </si>
  <si>
    <t>grunt , budynek mieszkalny, przyłącze wodociągowe i kanalizacyjne, zew, inst. gazowa i kanalizacji deszczowej, elementy zagospodarowania terenu, pralki.</t>
  </si>
  <si>
    <t>Budynek socjalny. Propozycja przekazania do spółki - przy założeniu, że spółka przejmuje wszystkie budynki socjalne.</t>
  </si>
  <si>
    <t>20 lokale socjalne</t>
  </si>
  <si>
    <t>SZ1W/00052476/1</t>
  </si>
  <si>
    <t>186, 187/6, 187/10</t>
  </si>
  <si>
    <t xml:space="preserve">Steyera 51 </t>
  </si>
  <si>
    <t xml:space="preserve">Steyera 51                                                                                                                                                                                                         </t>
  </si>
  <si>
    <t>Budynek - Piastowska 61 nr 146.2</t>
  </si>
  <si>
    <t>39.711,20zł; 45.360,00zł;</t>
  </si>
  <si>
    <t>2017-03; 2017-09</t>
  </si>
  <si>
    <t>Budynek - Piastowska 61 nr 146.1</t>
  </si>
  <si>
    <t>Piastowska 61 działka 146 obręb 6</t>
  </si>
  <si>
    <t>grunt, budynwek mieszkalny wielorodzinny i gospodarczy</t>
  </si>
  <si>
    <t>Uchwała RM 1991</t>
  </si>
  <si>
    <t>SZ1W/00056955/1</t>
  </si>
  <si>
    <t>146</t>
  </si>
  <si>
    <t>Piastowska 61</t>
  </si>
  <si>
    <t>703</t>
  </si>
  <si>
    <t>Zbiornik szambo Miodowa 8 działka 330/56 obręb 15</t>
  </si>
  <si>
    <t>104</t>
  </si>
  <si>
    <t>Budynek - Miodowa 8 nr 330/49.1 działka 330/56</t>
  </si>
  <si>
    <t>Miodowa 8 działka 330/56 obręb 15</t>
  </si>
  <si>
    <t>OM.VI.A32- teren zabudowy mieszkaniowej jednorodzinnej</t>
  </si>
  <si>
    <t>grunt, budynek mieszkalny, zbirnik bezodpływowy</t>
  </si>
  <si>
    <t>SZ1W/00052534/6</t>
  </si>
  <si>
    <t>330/56</t>
  </si>
  <si>
    <t>Miodowa 8</t>
  </si>
  <si>
    <t>Budynek - Łużycka 5  gosp. nr 56.2, 56.3</t>
  </si>
  <si>
    <t>Budynek - Łużycka 5 nr 56.1</t>
  </si>
  <si>
    <t>Łużycka 5 działka 56 obręb 10</t>
  </si>
  <si>
    <t>SM.II.D.08-śródmiejskie tereny mieszkaniowe</t>
  </si>
  <si>
    <t>grunt, budynek mieszkalny i gospoadrczy</t>
  </si>
  <si>
    <t>SZ1W/00000867/0</t>
  </si>
  <si>
    <t>Łużycka 5</t>
  </si>
  <si>
    <t>Altana śmietnikowa Łużycka 1 działka 66/5 obręb 10</t>
  </si>
  <si>
    <t>806</t>
  </si>
  <si>
    <t>Budynek - Łużycka 1 pom. gosp. blaszaki na działce 66/5</t>
  </si>
  <si>
    <t>10,677,15zł; 10.268,55zł; 53.818,00zł; 36.387,50zł; 106.658,00zł;</t>
  </si>
  <si>
    <t>2015-11; 2016-05; 2016-08; 2017-11; 2018-09</t>
  </si>
  <si>
    <t>Budynek - Łużycka 1 nr 67.1</t>
  </si>
  <si>
    <t>Łużycka 1 działka 66/5 obręb 10</t>
  </si>
  <si>
    <t>Łużycka 1 działka 67 obręb 10</t>
  </si>
  <si>
    <t>grunt, budynek, pomieszczenia gospodarcze, altana śmietnikowa</t>
  </si>
  <si>
    <t>(1 lokal socjalny)</t>
  </si>
  <si>
    <t>SZ1W/00014247/9</t>
  </si>
  <si>
    <t>67, 66/5</t>
  </si>
  <si>
    <t>Łużycka 1</t>
  </si>
  <si>
    <t xml:space="preserve">Wieża przeciwpożarowa </t>
  </si>
  <si>
    <t xml:space="preserve">Ogrodzenie Ludzi Morza Barlickiego </t>
  </si>
  <si>
    <t xml:space="preserve">Przyłącze gazowe </t>
  </si>
  <si>
    <t>Przyłacze kanlizacji deszczowej</t>
  </si>
  <si>
    <t xml:space="preserve">Przyłącze sanitarne </t>
  </si>
  <si>
    <t xml:space="preserve">Przyłącze elektroelektyczne </t>
  </si>
  <si>
    <t>Przyłacze wodociągowe Ludzi Morza-Barlickiego</t>
  </si>
  <si>
    <t xml:space="preserve">Bunkier Ludzi Morza 2 </t>
  </si>
  <si>
    <t xml:space="preserve">Budynki gospodarcze Ludzi Morza 2 </t>
  </si>
  <si>
    <t xml:space="preserve">Budynek gospodarczy Ludzi Morza 2 </t>
  </si>
  <si>
    <t>Budynek wspinalni Ludzi Morza 2</t>
  </si>
  <si>
    <t>Budynek garażowo-koszarowy Ludzi Morza 2</t>
  </si>
  <si>
    <t>Budynek biurowo-mieszk. Ludzi Morza 4</t>
  </si>
  <si>
    <t>Ludzi Morza 2-4 działka 100/2</t>
  </si>
  <si>
    <t>04945</t>
  </si>
  <si>
    <t>Ludzi Morza 2-4 działka 275</t>
  </si>
  <si>
    <t>04946</t>
  </si>
  <si>
    <t>Ludzi Morza 2-4 działka 276</t>
  </si>
  <si>
    <t>04947</t>
  </si>
  <si>
    <t>Ludzi Morza 2-4 działka 96</t>
  </si>
  <si>
    <t>04942</t>
  </si>
  <si>
    <t>Ludzi Morza 2-4 działka 97</t>
  </si>
  <si>
    <t>04943</t>
  </si>
  <si>
    <t>Ludzi Morza 2-4 działka 98/2 obręb 14</t>
  </si>
  <si>
    <t>04944</t>
  </si>
  <si>
    <t>inwestycje mieszkaniowe, tereny techniczne TT.V.B.27</t>
  </si>
  <si>
    <t xml:space="preserve">grunt, budynek biurowo - mieszkalny i garażowo - koszarowy, gospodarczy, wspinalnia, bunkier, przyłącze wodociągowe, elektroelektryczne, sanitarne, kanalizacji deszczowej, gazowe, ogrodzenie, wieża przeciwpożarowa. </t>
  </si>
  <si>
    <t>mieszkalno użytkowy (budynek dawnej strazy pożarnej), zurbanizowane tereny niezabudowane lub w trakcie zabudowy</t>
  </si>
  <si>
    <t>Budynek do rozbiórki. Aktualnie w budynku przebywa jeden lokator. Teren pod inwestycję.PRZED PRZEKAZANIEM WYKWATEROWAĆ LOKATORÓW (JEDNA RODZINA)</t>
  </si>
  <si>
    <t>SZ1W/00002685/4</t>
  </si>
  <si>
    <t>96, 97, 98/2, 100/2, 275, 276</t>
  </si>
  <si>
    <t xml:space="preserve">Ludzi Morza 2-4-4A </t>
  </si>
  <si>
    <t>Ludzi Morza 2-4-4A (budynek dawnej strazy pożarnej)</t>
  </si>
  <si>
    <t>Budynek - Jaracza 65 nr 343.1</t>
  </si>
  <si>
    <t>Jaracza 65 działka 343/1 obręb 12</t>
  </si>
  <si>
    <t>OM.V.B.46-tereny ogólnie mieszkaniowe</t>
  </si>
  <si>
    <t>grunt, budynek wielolokalowy</t>
  </si>
  <si>
    <t>2 lokale najem socjalny</t>
  </si>
  <si>
    <t>SZ1W/00016182/9</t>
  </si>
  <si>
    <t>343/1</t>
  </si>
  <si>
    <t xml:space="preserve">Jaracza 65 </t>
  </si>
  <si>
    <t>2018-07</t>
  </si>
  <si>
    <t>Pralnicowirówka w bud. Holenderska 2</t>
  </si>
  <si>
    <t>Altana śmietnikowa Holen.2-2A-Węgier.3</t>
  </si>
  <si>
    <t>e</t>
  </si>
  <si>
    <t>Kotłownia - inst. technol.Wegierska 3</t>
  </si>
  <si>
    <t>310</t>
  </si>
  <si>
    <t>d</t>
  </si>
  <si>
    <t>Droga osiedlowa, chodniki - Węgierska-Ho</t>
  </si>
  <si>
    <t>Kanalizacja deszczowa - Węgierska-Holend</t>
  </si>
  <si>
    <t>Sieć cieplna - Węgierska - Holenderska</t>
  </si>
  <si>
    <t>2016-04</t>
  </si>
  <si>
    <t>Budynek - Holenderska 2 nr 37/4.3</t>
  </si>
  <si>
    <t>Budynek - Holenderska 2A nr 37/4.2</t>
  </si>
  <si>
    <t>Budynek - Węgierska 3 nr 37/4.1</t>
  </si>
  <si>
    <t>Holenderska 2.2A - Węgierska 3 działka 37/7 obr.14</t>
  </si>
  <si>
    <t>OM.V.B.19-tereny ogólnie mieszkaniowe</t>
  </si>
  <si>
    <t>grunt, bunynki, sieć cieplna, kanalizacja deszczowa, droga osiedlowa, chodniki, kotłownia, altana śmietnikowa, pralnicowirówka</t>
  </si>
  <si>
    <t>Budynek z lokalami socjalnymi (31 lok socjal)</t>
  </si>
  <si>
    <t>pierwokup w stosunku do lokali z umowami na czas nieokreślony.</t>
  </si>
  <si>
    <t>SZ1W/00052046/8</t>
  </si>
  <si>
    <t>37/7</t>
  </si>
  <si>
    <t>Holenderska 2,2A - Węgierska 3</t>
  </si>
  <si>
    <t>Sieć energetyczna Grunwaldzka 62 A działka 52/2 obręb 10</t>
  </si>
  <si>
    <t>2016-12</t>
  </si>
  <si>
    <t xml:space="preserve">Ogrodzenie </t>
  </si>
  <si>
    <t>Budynek - Grunwaldzka 62/A gosp. nr 52/2.2</t>
  </si>
  <si>
    <t xml:space="preserve">Budynek - Grunwaldzka 62/A užytk.magazyn nr 52.3 </t>
  </si>
  <si>
    <t xml:space="preserve">Budynek - Grunwaldzka 62A nr 52.1 </t>
  </si>
  <si>
    <t>Grunwaldzka 62A działka nr 52/2 obręb 10</t>
  </si>
  <si>
    <t>SM.II.D.07-śródmiejskie tereny mieszkaniowe</t>
  </si>
  <si>
    <t>grunt, budynek, magazyn, budynej gospodarczy, ogrodzenie, sieć energetyczna</t>
  </si>
  <si>
    <t>SZ1W/00053039/3</t>
  </si>
  <si>
    <t>783</t>
  </si>
  <si>
    <t>52/2</t>
  </si>
  <si>
    <t>Grunwaldzka 62A</t>
  </si>
  <si>
    <t xml:space="preserve">przeznaczenie nieruchomości </t>
  </si>
  <si>
    <t>budynki, budowle i inne urządzenia instrastuktury</t>
  </si>
  <si>
    <t xml:space="preserve">Rodzaj nieruchomosci </t>
  </si>
  <si>
    <t>planowane przedsięwzięcia</t>
  </si>
  <si>
    <t>Szacunkowa wartość rynkowa nieruchomości wg średniej ceny rynkowej</t>
  </si>
  <si>
    <t>wartość księgowa netto na dzień 31.12.2019</t>
  </si>
  <si>
    <t>umorzenie na dzień 31.12.2019</t>
  </si>
  <si>
    <t>wartość księgowa brutto</t>
  </si>
  <si>
    <t>powierzchnia lokali użytkowych (m2)</t>
  </si>
  <si>
    <t>liczba lokali użytkowych (szt.)</t>
  </si>
  <si>
    <t>powierzchnia mieszkań (m2)</t>
  </si>
  <si>
    <t>Liczba mieszkań (szt.)</t>
  </si>
  <si>
    <t xml:space="preserve">liczba lokali mieszkalnych z umową na czas nieoznaczony </t>
  </si>
  <si>
    <t>uwagi</t>
  </si>
  <si>
    <t>sposób władania A(administrowanie)/ TZ (trwały zarząd)</t>
  </si>
  <si>
    <t>proponowany sposób zagospodarowania</t>
  </si>
  <si>
    <t>Nr KW</t>
  </si>
  <si>
    <t>powierzchnia działek m2</t>
  </si>
  <si>
    <t xml:space="preserve">VAT- do uzgodnienia  z kancelarią Biel Judek  o co konkretnie chodzi  ( ustalono:  10.09.2019 8:00-8:50 na spotkaniu w UM pok.208) </t>
  </si>
  <si>
    <t>Nakłady (inwestycyjne niezakończone)</t>
  </si>
  <si>
    <t>Nakłady (inwest.zak.)</t>
  </si>
  <si>
    <t xml:space="preserve">Data zakończenia inwestycji </t>
  </si>
  <si>
    <t xml:space="preserve">Data rozpoczęcia inwestycji -  do uzgodnienia z kancelarią Biel Judek  czy jest potrzebna  - uzgodniono 10.09.2019 8:00-8:50 na spotkaniu w UM pok.208 </t>
  </si>
  <si>
    <t xml:space="preserve">Wartość księgowa netto na 31-12-2016 </t>
  </si>
  <si>
    <t xml:space="preserve">Wartość księgowa netto na 30-11-2016 </t>
  </si>
  <si>
    <t xml:space="preserve">Wartość księgowa netto na 31-10-2016 </t>
  </si>
  <si>
    <t xml:space="preserve">Wartość księgowa netto na 30-9-2016 </t>
  </si>
  <si>
    <t>Wartość księgowa netto na 2019-07-31</t>
  </si>
  <si>
    <t xml:space="preserve">Wartość księgowa netto na 31-07-2016 </t>
  </si>
  <si>
    <t xml:space="preserve">Wartość księgowa netto na 30-06-2016 </t>
  </si>
  <si>
    <t>Nr działki</t>
  </si>
  <si>
    <t>Obręb</t>
  </si>
  <si>
    <t>Umorzenie na 31-12-2016</t>
  </si>
  <si>
    <t>Umorzenie na 30-11-2016</t>
  </si>
  <si>
    <t>Umorzenie na 31-10-2016</t>
  </si>
  <si>
    <t>Umorzenie na 30-09-2016</t>
  </si>
  <si>
    <t>Umorzenie na 2019-07-31</t>
  </si>
  <si>
    <t>Umorzenie na 31-07-2016</t>
  </si>
  <si>
    <t>Umorzenie na 30-06-2016</t>
  </si>
  <si>
    <t>Wartość księgowa brutto</t>
  </si>
  <si>
    <t>Adres</t>
  </si>
  <si>
    <t xml:space="preserve">Grupa </t>
  </si>
  <si>
    <t>Nr_inw.</t>
  </si>
  <si>
    <t>Lp.</t>
  </si>
  <si>
    <t xml:space="preserve">Gminne nieruchomości mieszkalne (oddane w trawały zarząd) </t>
  </si>
  <si>
    <t>Wykaz nieruchomości do wniesienia aportem do spółki Zakład Gospodarki Mieszkaniowej Spółka z ograniczoną odpowiedzialnością</t>
  </si>
  <si>
    <t>Załącznik nr 14 - Wykaz nieruchomości - gminne nieruchomości zabudowane - mieszkalne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</si>
</sst>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4F9FF"/>
        <bgColor rgb="FFF4F9FF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 shrinkToFi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 shrinkToFit="1"/>
    </xf>
    <xf numFmtId="4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 shrinkToFit="1"/>
    </xf>
    <xf numFmtId="43" fontId="1" fillId="0" borderId="1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96"/>
  <sheetViews>
    <sheetView tabSelected="1" zoomScaleNormal="100" workbookViewId="0">
      <selection activeCell="AG25" sqref="AG25"/>
    </sheetView>
  </sheetViews>
  <sheetFormatPr defaultColWidth="9.140625" defaultRowHeight="12.75" x14ac:dyDescent="0.25"/>
  <cols>
    <col min="1" max="1" width="4.5703125" style="1" customWidth="1"/>
    <col min="2" max="2" width="6.140625" style="11" hidden="1" customWidth="1"/>
    <col min="3" max="3" width="7.42578125" style="11" hidden="1" customWidth="1"/>
    <col min="4" max="4" width="5.28515625" style="11" hidden="1" customWidth="1"/>
    <col min="5" max="5" width="28.140625" style="12" customWidth="1"/>
    <col min="6" max="6" width="10" style="11" hidden="1" customWidth="1"/>
    <col min="7" max="7" width="6.7109375" style="11" hidden="1" customWidth="1"/>
    <col min="8" max="8" width="8.5703125" style="10" hidden="1" customWidth="1"/>
    <col min="9" max="9" width="11.42578125" style="9" hidden="1" customWidth="1"/>
    <col min="10" max="10" width="10.5703125" style="9" hidden="1" customWidth="1"/>
    <col min="11" max="12" width="12.5703125" style="9" hidden="1" customWidth="1"/>
    <col min="13" max="13" width="8.7109375" style="9" hidden="1" customWidth="1"/>
    <col min="14" max="17" width="12.5703125" style="9" hidden="1" customWidth="1"/>
    <col min="18" max="18" width="6.7109375" style="6" customWidth="1"/>
    <col min="19" max="19" width="13.42578125" style="8" customWidth="1"/>
    <col min="20" max="31" width="9.140625" style="1" hidden="1" customWidth="1"/>
    <col min="32" max="32" width="11.28515625" style="7" customWidth="1"/>
    <col min="33" max="33" width="15.140625" style="6" customWidth="1"/>
    <col min="34" max="34" width="9.7109375" style="5" hidden="1" customWidth="1"/>
    <col min="35" max="35" width="9.7109375" style="1" hidden="1" customWidth="1"/>
    <col min="36" max="36" width="8.7109375" style="2" hidden="1" customWidth="1"/>
    <col min="37" max="37" width="7.28515625" style="2" hidden="1" customWidth="1"/>
    <col min="38" max="38" width="10" style="1" hidden="1" customWidth="1"/>
    <col min="39" max="41" width="8" style="1" hidden="1" customWidth="1"/>
    <col min="42" max="43" width="15.7109375" style="4" hidden="1" customWidth="1"/>
    <col min="44" max="44" width="15.7109375" style="3" hidden="1" customWidth="1"/>
    <col min="45" max="45" width="18.7109375" style="1" customWidth="1"/>
    <col min="46" max="46" width="53.140625" style="2" hidden="1" customWidth="1"/>
    <col min="47" max="47" width="26.85546875" style="2" customWidth="1"/>
    <col min="48" max="48" width="44.28515625" style="2" customWidth="1"/>
    <col min="49" max="49" width="21.28515625" style="2" customWidth="1"/>
    <col min="50" max="16384" width="9.140625" style="1"/>
  </cols>
  <sheetData>
    <row r="1" spans="1:49" s="165" customFormat="1" ht="29.25" customHeight="1" thickBot="1" x14ac:dyDescent="0.3">
      <c r="A1" s="173" t="s">
        <v>242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s="165" customFormat="1" ht="22.5" customHeight="1" x14ac:dyDescent="0.25">
      <c r="A2" s="172" t="s">
        <v>241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0"/>
    </row>
    <row r="3" spans="1:49" s="165" customFormat="1" ht="29.25" customHeight="1" x14ac:dyDescent="0.25">
      <c r="A3" s="169" t="s">
        <v>240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6"/>
    </row>
    <row r="4" spans="1:49" s="33" customFormat="1" ht="60" customHeight="1" x14ac:dyDescent="0.25">
      <c r="A4" s="164" t="s">
        <v>239</v>
      </c>
      <c r="B4" s="164" t="s">
        <v>238</v>
      </c>
      <c r="C4" s="164"/>
      <c r="D4" s="164" t="s">
        <v>237</v>
      </c>
      <c r="E4" s="164" t="s">
        <v>236</v>
      </c>
      <c r="F4" s="164"/>
      <c r="G4" s="164"/>
      <c r="H4" s="164"/>
      <c r="I4" s="164"/>
      <c r="J4" s="164" t="s">
        <v>235</v>
      </c>
      <c r="K4" s="164" t="s">
        <v>234</v>
      </c>
      <c r="L4" s="164" t="s">
        <v>233</v>
      </c>
      <c r="M4" s="164" t="s">
        <v>232</v>
      </c>
      <c r="N4" s="164" t="s">
        <v>231</v>
      </c>
      <c r="O4" s="164" t="s">
        <v>230</v>
      </c>
      <c r="P4" s="164" t="s">
        <v>229</v>
      </c>
      <c r="Q4" s="164" t="s">
        <v>228</v>
      </c>
      <c r="R4" s="164" t="s">
        <v>227</v>
      </c>
      <c r="S4" s="164" t="s">
        <v>226</v>
      </c>
      <c r="T4" s="164" t="s">
        <v>225</v>
      </c>
      <c r="U4" s="164" t="s">
        <v>224</v>
      </c>
      <c r="V4" s="164" t="s">
        <v>223</v>
      </c>
      <c r="W4" s="164" t="s">
        <v>222</v>
      </c>
      <c r="X4" s="164" t="s">
        <v>221</v>
      </c>
      <c r="Y4" s="164" t="s">
        <v>220</v>
      </c>
      <c r="Z4" s="164" t="s">
        <v>219</v>
      </c>
      <c r="AA4" s="164" t="s">
        <v>218</v>
      </c>
      <c r="AB4" s="164" t="s">
        <v>217</v>
      </c>
      <c r="AC4" s="164" t="s">
        <v>216</v>
      </c>
      <c r="AD4" s="164" t="s">
        <v>215</v>
      </c>
      <c r="AE4" s="164" t="s">
        <v>214</v>
      </c>
      <c r="AF4" s="164" t="s">
        <v>213</v>
      </c>
      <c r="AG4" s="164" t="s">
        <v>212</v>
      </c>
      <c r="AH4" s="164" t="s">
        <v>211</v>
      </c>
      <c r="AI4" s="164" t="s">
        <v>210</v>
      </c>
      <c r="AJ4" s="164" t="s">
        <v>209</v>
      </c>
      <c r="AK4" s="164" t="s">
        <v>208</v>
      </c>
      <c r="AL4" s="164" t="s">
        <v>207</v>
      </c>
      <c r="AM4" s="164" t="s">
        <v>206</v>
      </c>
      <c r="AN4" s="164" t="s">
        <v>205</v>
      </c>
      <c r="AO4" s="164" t="s">
        <v>204</v>
      </c>
      <c r="AP4" s="164" t="s">
        <v>203</v>
      </c>
      <c r="AQ4" s="164" t="s">
        <v>202</v>
      </c>
      <c r="AR4" s="164" t="s">
        <v>201</v>
      </c>
      <c r="AS4" s="164" t="s">
        <v>200</v>
      </c>
      <c r="AT4" s="164" t="s">
        <v>199</v>
      </c>
      <c r="AU4" s="164" t="s">
        <v>198</v>
      </c>
      <c r="AV4" s="164" t="s">
        <v>197</v>
      </c>
      <c r="AW4" s="164" t="s">
        <v>196</v>
      </c>
    </row>
    <row r="5" spans="1:49" s="18" customFormat="1" ht="39" customHeight="1" x14ac:dyDescent="0.25">
      <c r="A5" s="115">
        <v>1</v>
      </c>
      <c r="B5" s="110" t="s">
        <v>195</v>
      </c>
      <c r="C5" s="107"/>
      <c r="D5" s="107"/>
      <c r="E5" s="107" t="s">
        <v>195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>
        <v>10</v>
      </c>
      <c r="S5" s="111" t="s">
        <v>194</v>
      </c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9" t="s">
        <v>193</v>
      </c>
      <c r="AG5" s="109" t="s">
        <v>192</v>
      </c>
      <c r="AH5" s="107"/>
      <c r="AI5" s="107" t="s">
        <v>12</v>
      </c>
      <c r="AJ5" s="106" t="s">
        <v>27</v>
      </c>
      <c r="AK5" s="106">
        <v>4</v>
      </c>
      <c r="AL5" s="107">
        <f>AL7</f>
        <v>4</v>
      </c>
      <c r="AM5" s="107">
        <f>AM7</f>
        <v>188.9</v>
      </c>
      <c r="AN5" s="107">
        <f>AN7</f>
        <v>0</v>
      </c>
      <c r="AO5" s="107">
        <f>AO7</f>
        <v>0</v>
      </c>
      <c r="AP5" s="163">
        <f>SUM(AP6:AP11)</f>
        <v>405266.23000000004</v>
      </c>
      <c r="AQ5" s="163">
        <f>SUM(AQ6:AQ11)</f>
        <v>116997.93999999999</v>
      </c>
      <c r="AR5" s="163">
        <f>SUM(AR6:AR11)</f>
        <v>288268.29000000004</v>
      </c>
      <c r="AS5" s="163">
        <f>SUM(AS6:AS11)</f>
        <v>1322300</v>
      </c>
      <c r="AT5" s="106"/>
      <c r="AU5" s="162" t="s">
        <v>26</v>
      </c>
      <c r="AV5" s="162" t="s">
        <v>191</v>
      </c>
      <c r="AW5" s="162" t="s">
        <v>190</v>
      </c>
    </row>
    <row r="6" spans="1:49" s="97" customFormat="1" ht="17.25" hidden="1" customHeight="1" x14ac:dyDescent="0.25">
      <c r="A6" s="102" t="s">
        <v>23</v>
      </c>
      <c r="B6" s="161">
        <v>90015</v>
      </c>
      <c r="C6" s="101">
        <v>0</v>
      </c>
      <c r="D6" s="101" t="s">
        <v>21</v>
      </c>
      <c r="E6" s="160" t="s">
        <v>189</v>
      </c>
      <c r="F6" s="101">
        <v>2012</v>
      </c>
      <c r="G6" s="101" t="s">
        <v>16</v>
      </c>
      <c r="H6" s="101">
        <v>0</v>
      </c>
      <c r="I6" s="101">
        <v>0</v>
      </c>
      <c r="J6" s="101">
        <v>156600</v>
      </c>
      <c r="K6" s="101">
        <v>0</v>
      </c>
      <c r="L6" s="101">
        <f>K6+$I6</f>
        <v>0</v>
      </c>
      <c r="M6" s="101">
        <f>L6+$I6</f>
        <v>0</v>
      </c>
      <c r="N6" s="101">
        <f>M6+$I6</f>
        <v>0</v>
      </c>
      <c r="O6" s="101">
        <f>N6+$I6</f>
        <v>0</v>
      </c>
      <c r="P6" s="101">
        <f>O6+$I6</f>
        <v>0</v>
      </c>
      <c r="Q6" s="101">
        <f>P6+$I6</f>
        <v>0</v>
      </c>
      <c r="R6" s="122"/>
      <c r="S6" s="121"/>
      <c r="T6" s="101">
        <f>J6-K6</f>
        <v>156600</v>
      </c>
      <c r="U6" s="101">
        <f>J6-L6</f>
        <v>156600</v>
      </c>
      <c r="V6" s="101">
        <f>J6-M6</f>
        <v>156600</v>
      </c>
      <c r="W6" s="101">
        <f>J6-N6</f>
        <v>156600</v>
      </c>
      <c r="X6" s="101">
        <f>J6-O6</f>
        <v>156600</v>
      </c>
      <c r="Y6" s="101">
        <f>J6-P6</f>
        <v>156600</v>
      </c>
      <c r="Z6" s="101">
        <f>J6-Q6</f>
        <v>156600</v>
      </c>
      <c r="AA6" s="101"/>
      <c r="AB6" s="120"/>
      <c r="AC6" s="101"/>
      <c r="AD6" s="101"/>
      <c r="AE6" s="101"/>
      <c r="AF6" s="120"/>
      <c r="AG6" s="122"/>
      <c r="AH6" s="137" t="s">
        <v>13</v>
      </c>
      <c r="AI6" s="100" t="s">
        <v>12</v>
      </c>
      <c r="AJ6" s="98"/>
      <c r="AK6" s="98"/>
      <c r="AL6" s="100"/>
      <c r="AM6" s="100"/>
      <c r="AN6" s="100"/>
      <c r="AO6" s="100"/>
      <c r="AP6" s="119">
        <v>156600</v>
      </c>
      <c r="AQ6" s="119">
        <v>0</v>
      </c>
      <c r="AR6" s="119">
        <f>+AP6-AQ6</f>
        <v>156600</v>
      </c>
      <c r="AS6" s="119"/>
      <c r="AT6" s="98"/>
      <c r="AU6" s="98"/>
      <c r="AV6" s="98"/>
      <c r="AW6" s="159"/>
    </row>
    <row r="7" spans="1:49" s="155" customFormat="1" ht="17.25" hidden="1" customHeight="1" x14ac:dyDescent="0.25">
      <c r="A7" s="126" t="s">
        <v>19</v>
      </c>
      <c r="B7" s="158">
        <v>1553</v>
      </c>
      <c r="C7" s="89">
        <v>1</v>
      </c>
      <c r="D7" s="89" t="s">
        <v>18</v>
      </c>
      <c r="E7" s="91" t="s">
        <v>188</v>
      </c>
      <c r="F7" s="89">
        <v>1898</v>
      </c>
      <c r="G7" s="89" t="s">
        <v>16</v>
      </c>
      <c r="H7" s="89">
        <v>1.5</v>
      </c>
      <c r="I7" s="89">
        <v>273.12</v>
      </c>
      <c r="J7" s="89">
        <v>218497.66</v>
      </c>
      <c r="K7" s="89">
        <v>81377.7</v>
      </c>
      <c r="L7" s="89">
        <f>K7+$I7</f>
        <v>81650.819999999992</v>
      </c>
      <c r="M7" s="89">
        <v>91483.16</v>
      </c>
      <c r="N7" s="89">
        <f>M7+$I7</f>
        <v>91756.28</v>
      </c>
      <c r="O7" s="89">
        <f>N7+$I7</f>
        <v>92029.4</v>
      </c>
      <c r="P7" s="89">
        <f>O7+$I7</f>
        <v>92302.51999999999</v>
      </c>
      <c r="Q7" s="89">
        <f>P7+$I7</f>
        <v>92575.639999999985</v>
      </c>
      <c r="R7" s="157"/>
      <c r="S7" s="90"/>
      <c r="T7" s="89">
        <f>J7-K7</f>
        <v>137119.96000000002</v>
      </c>
      <c r="U7" s="89">
        <f>J7-L7</f>
        <v>136846.84000000003</v>
      </c>
      <c r="V7" s="89">
        <f>J7-M7</f>
        <v>127014.5</v>
      </c>
      <c r="W7" s="89">
        <f>J7-N7</f>
        <v>126741.38</v>
      </c>
      <c r="X7" s="89">
        <f>J7-O7</f>
        <v>126468.26000000001</v>
      </c>
      <c r="Y7" s="89">
        <f>J7-P7</f>
        <v>126195.14000000001</v>
      </c>
      <c r="Z7" s="89">
        <f>J7-Q7</f>
        <v>125922.02000000002</v>
      </c>
      <c r="AA7" s="89"/>
      <c r="AB7" s="90"/>
      <c r="AC7" s="89"/>
      <c r="AD7" s="89"/>
      <c r="AE7" s="89"/>
      <c r="AF7" s="90"/>
      <c r="AG7" s="157"/>
      <c r="AH7" s="85" t="s">
        <v>13</v>
      </c>
      <c r="AI7" s="82" t="s">
        <v>12</v>
      </c>
      <c r="AJ7" s="82"/>
      <c r="AK7" s="82"/>
      <c r="AL7" s="82">
        <v>4</v>
      </c>
      <c r="AM7" s="82">
        <v>188.9</v>
      </c>
      <c r="AN7" s="82">
        <v>0</v>
      </c>
      <c r="AO7" s="82">
        <v>0</v>
      </c>
      <c r="AP7" s="156">
        <v>218497.66</v>
      </c>
      <c r="AQ7" s="156">
        <v>92848.78</v>
      </c>
      <c r="AR7" s="83">
        <f>+AP7-AQ7</f>
        <v>125648.88</v>
      </c>
      <c r="AS7" s="83">
        <f>AM7*7000+AO7*7000</f>
        <v>1322300</v>
      </c>
      <c r="AT7" s="82"/>
      <c r="AU7" s="82"/>
      <c r="AV7" s="82"/>
      <c r="AW7" s="81"/>
    </row>
    <row r="8" spans="1:49" s="2" customFormat="1" ht="17.25" hidden="1" customHeight="1" x14ac:dyDescent="0.25">
      <c r="A8" s="126"/>
      <c r="B8" s="124">
        <v>4724</v>
      </c>
      <c r="C8" s="104">
        <v>1</v>
      </c>
      <c r="D8" s="104" t="s">
        <v>45</v>
      </c>
      <c r="E8" s="95" t="s">
        <v>187</v>
      </c>
      <c r="F8" s="104">
        <v>1945</v>
      </c>
      <c r="G8" s="104" t="s">
        <v>16</v>
      </c>
      <c r="H8" s="104">
        <v>2.5</v>
      </c>
      <c r="I8" s="104"/>
      <c r="J8" s="104">
        <v>7751.37</v>
      </c>
      <c r="K8" s="104">
        <v>7751.37</v>
      </c>
      <c r="L8" s="104">
        <f>K8+$I8</f>
        <v>7751.37</v>
      </c>
      <c r="M8" s="104">
        <f>L8+$I8</f>
        <v>7751.37</v>
      </c>
      <c r="N8" s="104">
        <f>M8+$I8</f>
        <v>7751.37</v>
      </c>
      <c r="O8" s="104">
        <f>N8+$I8</f>
        <v>7751.37</v>
      </c>
      <c r="P8" s="104">
        <f>O8+$I8</f>
        <v>7751.37</v>
      </c>
      <c r="Q8" s="104">
        <f>P8+$I8</f>
        <v>7751.37</v>
      </c>
      <c r="R8" s="123"/>
      <c r="S8" s="76"/>
      <c r="T8" s="104">
        <f>J8-K8</f>
        <v>0</v>
      </c>
      <c r="U8" s="104">
        <f>J8-L8</f>
        <v>0</v>
      </c>
      <c r="V8" s="104">
        <f>J8-M8</f>
        <v>0</v>
      </c>
      <c r="W8" s="104">
        <f>J8-N8</f>
        <v>0</v>
      </c>
      <c r="X8" s="104">
        <f>J8-O8</f>
        <v>0</v>
      </c>
      <c r="Y8" s="104">
        <f>J8-P8</f>
        <v>0</v>
      </c>
      <c r="Z8" s="104">
        <f>J8-Q8</f>
        <v>0</v>
      </c>
      <c r="AA8" s="104"/>
      <c r="AB8" s="76"/>
      <c r="AC8" s="104"/>
      <c r="AD8" s="104"/>
      <c r="AE8" s="104"/>
      <c r="AF8" s="76"/>
      <c r="AG8" s="123"/>
      <c r="AH8" s="153" t="s">
        <v>13</v>
      </c>
      <c r="AI8" s="70" t="s">
        <v>12</v>
      </c>
      <c r="AJ8" s="70"/>
      <c r="AK8" s="70"/>
      <c r="AL8" s="70"/>
      <c r="AM8" s="70"/>
      <c r="AN8" s="70"/>
      <c r="AO8" s="70"/>
      <c r="AP8" s="154">
        <v>7751.37</v>
      </c>
      <c r="AQ8" s="154">
        <v>7751.37</v>
      </c>
      <c r="AR8" s="71">
        <f>+AP8-AQ8</f>
        <v>0</v>
      </c>
      <c r="AS8" s="154"/>
      <c r="AT8" s="70"/>
      <c r="AU8" s="70"/>
      <c r="AV8" s="70"/>
      <c r="AW8" s="69"/>
    </row>
    <row r="9" spans="1:49" s="2" customFormat="1" ht="17.25" hidden="1" customHeight="1" x14ac:dyDescent="0.25">
      <c r="A9" s="96"/>
      <c r="B9" s="78">
        <v>1554</v>
      </c>
      <c r="C9" s="75">
        <v>1</v>
      </c>
      <c r="D9" s="75" t="s">
        <v>45</v>
      </c>
      <c r="E9" s="95" t="s">
        <v>186</v>
      </c>
      <c r="F9" s="75">
        <v>1898</v>
      </c>
      <c r="G9" s="75" t="s">
        <v>16</v>
      </c>
      <c r="H9" s="75">
        <v>2.5</v>
      </c>
      <c r="I9" s="75"/>
      <c r="J9" s="75">
        <v>5604.83</v>
      </c>
      <c r="K9" s="75">
        <v>5604.83</v>
      </c>
      <c r="L9" s="75">
        <f>K9+$I9</f>
        <v>5604.83</v>
      </c>
      <c r="M9" s="75">
        <f>L9+$I9</f>
        <v>5604.83</v>
      </c>
      <c r="N9" s="75">
        <f>M9+$I9</f>
        <v>5604.83</v>
      </c>
      <c r="O9" s="75">
        <f>N9+$I9</f>
        <v>5604.83</v>
      </c>
      <c r="P9" s="75">
        <f>O9+$I9</f>
        <v>5604.83</v>
      </c>
      <c r="Q9" s="75">
        <f>P9+$I9</f>
        <v>5604.83</v>
      </c>
      <c r="R9" s="73"/>
      <c r="S9" s="76"/>
      <c r="T9" s="75">
        <f>J9-K9</f>
        <v>0</v>
      </c>
      <c r="U9" s="75">
        <f>J9-L9</f>
        <v>0</v>
      </c>
      <c r="V9" s="104">
        <f>J9-M9</f>
        <v>0</v>
      </c>
      <c r="W9" s="104"/>
      <c r="X9" s="104"/>
      <c r="Y9" s="104"/>
      <c r="Z9" s="104"/>
      <c r="AA9" s="104"/>
      <c r="AB9" s="76"/>
      <c r="AC9" s="104"/>
      <c r="AD9" s="104"/>
      <c r="AE9" s="104"/>
      <c r="AF9" s="76"/>
      <c r="AG9" s="123"/>
      <c r="AH9" s="153" t="s">
        <v>13</v>
      </c>
      <c r="AI9" s="70" t="s">
        <v>12</v>
      </c>
      <c r="AJ9" s="70"/>
      <c r="AK9" s="70"/>
      <c r="AL9" s="70"/>
      <c r="AM9" s="70"/>
      <c r="AN9" s="70"/>
      <c r="AO9" s="70"/>
      <c r="AP9" s="154">
        <v>5604.83</v>
      </c>
      <c r="AQ9" s="154">
        <v>5604.83</v>
      </c>
      <c r="AR9" s="71">
        <f>+AP9-AQ9</f>
        <v>0</v>
      </c>
      <c r="AS9" s="154"/>
      <c r="AT9" s="70"/>
      <c r="AU9" s="70"/>
      <c r="AV9" s="70"/>
      <c r="AW9" s="69"/>
    </row>
    <row r="10" spans="1:49" s="2" customFormat="1" ht="17.25" hidden="1" customHeight="1" x14ac:dyDescent="0.25">
      <c r="A10" s="96" t="s">
        <v>43</v>
      </c>
      <c r="B10" s="78">
        <v>4926</v>
      </c>
      <c r="C10" s="75"/>
      <c r="D10" s="105">
        <v>291</v>
      </c>
      <c r="E10" s="95" t="s">
        <v>185</v>
      </c>
      <c r="F10" s="75"/>
      <c r="G10" s="75"/>
      <c r="H10" s="75"/>
      <c r="I10" s="75"/>
      <c r="J10" s="75">
        <v>4751.49</v>
      </c>
      <c r="K10" s="75"/>
      <c r="L10" s="75"/>
      <c r="M10" s="75">
        <v>552.4</v>
      </c>
      <c r="N10" s="75"/>
      <c r="O10" s="75"/>
      <c r="P10" s="75"/>
      <c r="Q10" s="75"/>
      <c r="R10" s="73"/>
      <c r="S10" s="76"/>
      <c r="T10" s="75"/>
      <c r="U10" s="75"/>
      <c r="V10" s="104">
        <f>J10-M10</f>
        <v>4199.09</v>
      </c>
      <c r="W10" s="104"/>
      <c r="X10" s="104"/>
      <c r="Y10" s="104"/>
      <c r="Z10" s="104"/>
      <c r="AA10" s="104"/>
      <c r="AB10" s="76" t="s">
        <v>184</v>
      </c>
      <c r="AC10" s="104">
        <v>4751.49</v>
      </c>
      <c r="AD10" s="104"/>
      <c r="AE10" s="104"/>
      <c r="AF10" s="76"/>
      <c r="AG10" s="123"/>
      <c r="AH10" s="153" t="s">
        <v>13</v>
      </c>
      <c r="AI10" s="70" t="s">
        <v>12</v>
      </c>
      <c r="AJ10" s="70"/>
      <c r="AK10" s="70"/>
      <c r="AL10" s="70"/>
      <c r="AM10" s="70"/>
      <c r="AN10" s="70"/>
      <c r="AO10" s="70"/>
      <c r="AP10" s="154">
        <v>4751.49</v>
      </c>
      <c r="AQ10" s="154">
        <v>641.48</v>
      </c>
      <c r="AR10" s="71">
        <f>+AP10-AQ10</f>
        <v>4110.01</v>
      </c>
      <c r="AS10" s="154"/>
      <c r="AT10" s="70"/>
      <c r="AU10" s="70"/>
      <c r="AV10" s="70"/>
      <c r="AW10" s="69"/>
    </row>
    <row r="11" spans="1:49" ht="17.25" hidden="1" customHeight="1" x14ac:dyDescent="0.25">
      <c r="A11" s="96"/>
      <c r="B11" s="78">
        <v>4211</v>
      </c>
      <c r="C11" s="75">
        <v>2</v>
      </c>
      <c r="D11" s="75" t="s">
        <v>60</v>
      </c>
      <c r="E11" s="95" t="s">
        <v>183</v>
      </c>
      <c r="F11" s="75">
        <v>2001</v>
      </c>
      <c r="G11" s="75" t="s">
        <v>16</v>
      </c>
      <c r="H11" s="75">
        <v>4.5</v>
      </c>
      <c r="I11" s="75">
        <v>45.23</v>
      </c>
      <c r="J11" s="75">
        <v>12060.88</v>
      </c>
      <c r="K11" s="75">
        <v>8251.86</v>
      </c>
      <c r="L11" s="75">
        <f>K11+$I11</f>
        <v>8297.09</v>
      </c>
      <c r="M11" s="75">
        <v>9925.35</v>
      </c>
      <c r="N11" s="75">
        <f>M11+$I11</f>
        <v>9970.58</v>
      </c>
      <c r="O11" s="75">
        <f>N11+$I11</f>
        <v>10015.81</v>
      </c>
      <c r="P11" s="75">
        <f>O11+$I11</f>
        <v>10061.039999999999</v>
      </c>
      <c r="Q11" s="75">
        <f>P11+$I11</f>
        <v>10106.269999999999</v>
      </c>
      <c r="R11" s="73"/>
      <c r="S11" s="76"/>
      <c r="T11" s="75">
        <f>J11-K11</f>
        <v>3809.0199999999986</v>
      </c>
      <c r="U11" s="75">
        <f>J11-L11</f>
        <v>3763.7899999999991</v>
      </c>
      <c r="V11" s="75">
        <f>J11-M11</f>
        <v>2135.5299999999988</v>
      </c>
      <c r="W11" s="75">
        <f>J11-N11</f>
        <v>2090.2999999999993</v>
      </c>
      <c r="X11" s="75">
        <f>J11-O11</f>
        <v>2045.0699999999997</v>
      </c>
      <c r="Y11" s="75">
        <f>J11-P11</f>
        <v>1999.8400000000001</v>
      </c>
      <c r="Z11" s="75">
        <f>J11-Q11</f>
        <v>1954.6100000000006</v>
      </c>
      <c r="AA11" s="75"/>
      <c r="AB11" s="74"/>
      <c r="AC11" s="75"/>
      <c r="AD11" s="75"/>
      <c r="AE11" s="75"/>
      <c r="AF11" s="74"/>
      <c r="AG11" s="73"/>
      <c r="AH11" s="153" t="s">
        <v>13</v>
      </c>
      <c r="AI11" s="3" t="s">
        <v>12</v>
      </c>
      <c r="AJ11" s="70"/>
      <c r="AK11" s="70"/>
      <c r="AL11" s="3"/>
      <c r="AM11" s="3"/>
      <c r="AN11" s="3"/>
      <c r="AO11" s="3"/>
      <c r="AP11" s="71">
        <v>12060.88</v>
      </c>
      <c r="AQ11" s="71">
        <v>10151.48</v>
      </c>
      <c r="AR11" s="71">
        <f>+AP11-AQ11</f>
        <v>1909.3999999999996</v>
      </c>
      <c r="AS11" s="71"/>
      <c r="AT11" s="70"/>
      <c r="AU11" s="70"/>
      <c r="AV11" s="70"/>
      <c r="AW11" s="69"/>
    </row>
    <row r="12" spans="1:49" ht="22.5" hidden="1" customHeight="1" x14ac:dyDescent="0.25">
      <c r="A12" s="79"/>
      <c r="B12" s="78" t="s">
        <v>11</v>
      </c>
      <c r="C12" s="75"/>
      <c r="D12" s="75"/>
      <c r="E12" s="9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3"/>
      <c r="S12" s="76"/>
      <c r="T12" s="75"/>
      <c r="U12" s="75"/>
      <c r="V12" s="75"/>
      <c r="W12" s="75"/>
      <c r="X12" s="75"/>
      <c r="Y12" s="75"/>
      <c r="Z12" s="75"/>
      <c r="AA12" s="75"/>
      <c r="AB12" s="74"/>
      <c r="AC12" s="75"/>
      <c r="AD12" s="75"/>
      <c r="AE12" s="75"/>
      <c r="AF12" s="74">
        <v>783</v>
      </c>
      <c r="AG12" s="73"/>
      <c r="AH12" s="152"/>
      <c r="AI12" s="3"/>
      <c r="AJ12" s="70"/>
      <c r="AK12" s="70"/>
      <c r="AL12" s="3"/>
      <c r="AM12" s="3"/>
      <c r="AN12" s="3"/>
      <c r="AO12" s="3"/>
      <c r="AP12" s="71"/>
      <c r="AQ12" s="71"/>
      <c r="AR12" s="71"/>
      <c r="AS12" s="71"/>
      <c r="AT12" s="70"/>
      <c r="AU12" s="70"/>
      <c r="AV12" s="70"/>
      <c r="AW12" s="69"/>
    </row>
    <row r="13" spans="1:49" s="97" customFormat="1" ht="39" customHeight="1" x14ac:dyDescent="0.25">
      <c r="A13" s="102">
        <v>2</v>
      </c>
      <c r="B13" s="101" t="s">
        <v>182</v>
      </c>
      <c r="C13" s="100"/>
      <c r="D13" s="100"/>
      <c r="E13" s="100" t="s">
        <v>182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>
        <v>14</v>
      </c>
      <c r="S13" s="121" t="s">
        <v>181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>
        <v>4045</v>
      </c>
      <c r="AG13" s="100" t="s">
        <v>180</v>
      </c>
      <c r="AH13" s="100"/>
      <c r="AI13" s="100" t="s">
        <v>12</v>
      </c>
      <c r="AJ13" s="98" t="s">
        <v>179</v>
      </c>
      <c r="AK13" s="98">
        <v>32</v>
      </c>
      <c r="AL13" s="100">
        <f>SUM(AL15:AL17)</f>
        <v>64</v>
      </c>
      <c r="AM13" s="100">
        <f>SUM(AM15:AM17)</f>
        <v>1251.8200000000002</v>
      </c>
      <c r="AN13" s="100">
        <f>SUM(AN15:AN17)</f>
        <v>1</v>
      </c>
      <c r="AO13" s="100">
        <f>SUM(AO15:AO17)</f>
        <v>18.850000000000001</v>
      </c>
      <c r="AP13" s="119">
        <f>SUM(AP14:AP23)</f>
        <v>3351112.8499999996</v>
      </c>
      <c r="AQ13" s="119">
        <f>SUM(AQ14:AQ23)</f>
        <v>946147.64</v>
      </c>
      <c r="AR13" s="119">
        <f>SUM(AR14:AR23)</f>
        <v>2404965.2099999995</v>
      </c>
      <c r="AS13" s="119">
        <f>SUM(AS15:AS17)</f>
        <v>6353350</v>
      </c>
      <c r="AT13" s="98" t="s">
        <v>178</v>
      </c>
      <c r="AU13" s="99" t="s">
        <v>26</v>
      </c>
      <c r="AV13" s="99" t="s">
        <v>177</v>
      </c>
      <c r="AW13" s="99" t="s">
        <v>176</v>
      </c>
    </row>
    <row r="14" spans="1:49" ht="18.75" hidden="1" customHeight="1" x14ac:dyDescent="0.25">
      <c r="A14" s="79" t="s">
        <v>23</v>
      </c>
      <c r="B14" s="78">
        <v>90059</v>
      </c>
      <c r="C14" s="75">
        <v>0</v>
      </c>
      <c r="D14" s="75" t="s">
        <v>21</v>
      </c>
      <c r="E14" s="95" t="s">
        <v>175</v>
      </c>
      <c r="F14" s="75">
        <v>0</v>
      </c>
      <c r="G14" s="75" t="s">
        <v>90</v>
      </c>
      <c r="H14" s="75">
        <v>0</v>
      </c>
      <c r="I14" s="75">
        <v>0</v>
      </c>
      <c r="J14" s="75">
        <v>283150</v>
      </c>
      <c r="K14" s="75">
        <v>0</v>
      </c>
      <c r="L14" s="75">
        <f>K14+$I14</f>
        <v>0</v>
      </c>
      <c r="M14" s="75">
        <f>L14+$I14</f>
        <v>0</v>
      </c>
      <c r="N14" s="75">
        <f>M14+$I14</f>
        <v>0</v>
      </c>
      <c r="O14" s="75">
        <f>N14+$I14</f>
        <v>0</v>
      </c>
      <c r="P14" s="75">
        <f>O14+$I14</f>
        <v>0</v>
      </c>
      <c r="Q14" s="75">
        <f>P14+$I14</f>
        <v>0</v>
      </c>
      <c r="R14" s="73"/>
      <c r="S14" s="76"/>
      <c r="T14" s="75">
        <f>J14-K14</f>
        <v>283150</v>
      </c>
      <c r="U14" s="75">
        <f>J14-L14</f>
        <v>283150</v>
      </c>
      <c r="V14" s="75">
        <f>J14-M14</f>
        <v>283150</v>
      </c>
      <c r="W14" s="75">
        <f>J14-N14</f>
        <v>283150</v>
      </c>
      <c r="X14" s="75">
        <f>J14-O14</f>
        <v>283150</v>
      </c>
      <c r="Y14" s="75">
        <f>J14-P14</f>
        <v>283150</v>
      </c>
      <c r="Z14" s="75">
        <f>J14-Q14</f>
        <v>283150</v>
      </c>
      <c r="AA14" s="75"/>
      <c r="AB14" s="74"/>
      <c r="AC14" s="75"/>
      <c r="AD14" s="75"/>
      <c r="AE14" s="75"/>
      <c r="AF14" s="74"/>
      <c r="AG14" s="73"/>
      <c r="AH14" s="94" t="s">
        <v>13</v>
      </c>
      <c r="AI14" s="3" t="s">
        <v>12</v>
      </c>
      <c r="AJ14" s="70"/>
      <c r="AK14" s="70"/>
      <c r="AL14" s="3"/>
      <c r="AM14" s="3"/>
      <c r="AN14" s="3"/>
      <c r="AO14" s="3"/>
      <c r="AP14" s="71">
        <v>283150</v>
      </c>
      <c r="AQ14" s="71">
        <v>0</v>
      </c>
      <c r="AR14" s="71">
        <f>+AP14-AQ14</f>
        <v>283150</v>
      </c>
      <c r="AS14" s="71"/>
      <c r="AT14" s="70"/>
      <c r="AU14" s="70"/>
      <c r="AV14" s="70"/>
      <c r="AW14" s="69"/>
    </row>
    <row r="15" spans="1:49" s="80" customFormat="1" ht="18.75" hidden="1" customHeight="1" x14ac:dyDescent="0.25">
      <c r="A15" s="96" t="s">
        <v>19</v>
      </c>
      <c r="B15" s="92">
        <v>5030</v>
      </c>
      <c r="C15" s="88">
        <v>1</v>
      </c>
      <c r="D15" s="88" t="s">
        <v>18</v>
      </c>
      <c r="E15" s="91" t="s">
        <v>174</v>
      </c>
      <c r="F15" s="88">
        <v>2003</v>
      </c>
      <c r="G15" s="88" t="s">
        <v>90</v>
      </c>
      <c r="H15" s="88">
        <v>1.5</v>
      </c>
      <c r="I15" s="88">
        <v>1191.43</v>
      </c>
      <c r="J15" s="88">
        <v>953140.96</v>
      </c>
      <c r="K15" s="88">
        <v>188088.17</v>
      </c>
      <c r="L15" s="88">
        <f>K15+$I15</f>
        <v>189279.6</v>
      </c>
      <c r="M15" s="88">
        <v>232171.03</v>
      </c>
      <c r="N15" s="88">
        <f>M15+$I15</f>
        <v>233362.46</v>
      </c>
      <c r="O15" s="88">
        <f>N15+$I15</f>
        <v>234553.88999999998</v>
      </c>
      <c r="P15" s="88">
        <f>O15+$I15</f>
        <v>235745.31999999998</v>
      </c>
      <c r="Q15" s="88">
        <f>P15+$I15</f>
        <v>236936.74999999997</v>
      </c>
      <c r="R15" s="86"/>
      <c r="S15" s="90"/>
      <c r="T15" s="88">
        <f>J15-K15</f>
        <v>765052.78999999992</v>
      </c>
      <c r="U15" s="88">
        <f>J15-L15</f>
        <v>763861.36</v>
      </c>
      <c r="V15" s="88">
        <f>J15-M15</f>
        <v>720969.92999999993</v>
      </c>
      <c r="W15" s="88">
        <f>J15-N15</f>
        <v>719778.5</v>
      </c>
      <c r="X15" s="88">
        <f>J15-O15</f>
        <v>718587.07</v>
      </c>
      <c r="Y15" s="88">
        <f>J15-P15</f>
        <v>717395.64</v>
      </c>
      <c r="Z15" s="88">
        <f>J15-Q15</f>
        <v>716204.21</v>
      </c>
      <c r="AA15" s="88"/>
      <c r="AB15" s="87"/>
      <c r="AC15" s="88"/>
      <c r="AD15" s="88"/>
      <c r="AE15" s="88"/>
      <c r="AF15" s="87"/>
      <c r="AG15" s="86"/>
      <c r="AH15" s="85" t="s">
        <v>13</v>
      </c>
      <c r="AI15" s="84" t="s">
        <v>12</v>
      </c>
      <c r="AJ15" s="82"/>
      <c r="AK15" s="82"/>
      <c r="AL15" s="84">
        <v>16</v>
      </c>
      <c r="AM15" s="84">
        <v>433.44</v>
      </c>
      <c r="AN15" s="84">
        <v>0</v>
      </c>
      <c r="AO15" s="84">
        <v>0</v>
      </c>
      <c r="AP15" s="83">
        <v>953140.96</v>
      </c>
      <c r="AQ15" s="83">
        <v>238128.13</v>
      </c>
      <c r="AR15" s="83">
        <f>+AP15-AQ15</f>
        <v>715012.83</v>
      </c>
      <c r="AS15" s="83">
        <f>AM15*5000+AO15*5000</f>
        <v>2167200</v>
      </c>
      <c r="AT15" s="82"/>
      <c r="AU15" s="82"/>
      <c r="AV15" s="82"/>
      <c r="AW15" s="81"/>
    </row>
    <row r="16" spans="1:49" s="80" customFormat="1" ht="18.75" hidden="1" customHeight="1" x14ac:dyDescent="0.25">
      <c r="A16" s="96"/>
      <c r="B16" s="92">
        <v>5032</v>
      </c>
      <c r="C16" s="88">
        <v>1</v>
      </c>
      <c r="D16" s="88" t="s">
        <v>18</v>
      </c>
      <c r="E16" s="91" t="s">
        <v>173</v>
      </c>
      <c r="F16" s="88">
        <v>2004</v>
      </c>
      <c r="G16" s="88" t="s">
        <v>90</v>
      </c>
      <c r="H16" s="88">
        <v>1.5</v>
      </c>
      <c r="I16" s="88">
        <v>1078.22</v>
      </c>
      <c r="J16" s="88">
        <v>862575.82</v>
      </c>
      <c r="K16" s="88">
        <v>152053.79999999999</v>
      </c>
      <c r="L16" s="88">
        <f>K16+$I16</f>
        <v>153132.01999999999</v>
      </c>
      <c r="M16" s="88">
        <v>191947.94</v>
      </c>
      <c r="N16" s="88">
        <f>M16+$I16</f>
        <v>193026.16</v>
      </c>
      <c r="O16" s="88">
        <f>N16+$I16</f>
        <v>194104.38</v>
      </c>
      <c r="P16" s="88">
        <f>O16+$I16</f>
        <v>195182.6</v>
      </c>
      <c r="Q16" s="88">
        <f>P16+$I16</f>
        <v>196260.82</v>
      </c>
      <c r="R16" s="86"/>
      <c r="S16" s="90"/>
      <c r="T16" s="88">
        <f>J16-K16</f>
        <v>710522.02</v>
      </c>
      <c r="U16" s="88">
        <f>J16-L16</f>
        <v>709443.79999999993</v>
      </c>
      <c r="V16" s="88">
        <f>J16-M16</f>
        <v>670627.87999999989</v>
      </c>
      <c r="W16" s="88">
        <f>J16-N16</f>
        <v>669549.65999999992</v>
      </c>
      <c r="X16" s="88">
        <f>J16-O16</f>
        <v>668471.43999999994</v>
      </c>
      <c r="Y16" s="88">
        <f>J16-P16</f>
        <v>667393.22</v>
      </c>
      <c r="Z16" s="88">
        <f>J16-Q16</f>
        <v>666315</v>
      </c>
      <c r="AA16" s="88"/>
      <c r="AB16" s="87"/>
      <c r="AC16" s="88"/>
      <c r="AD16" s="88"/>
      <c r="AE16" s="88"/>
      <c r="AF16" s="87"/>
      <c r="AG16" s="86"/>
      <c r="AH16" s="85" t="s">
        <v>13</v>
      </c>
      <c r="AI16" s="84" t="s">
        <v>12</v>
      </c>
      <c r="AJ16" s="82"/>
      <c r="AK16" s="82"/>
      <c r="AL16" s="84">
        <v>16</v>
      </c>
      <c r="AM16" s="84">
        <v>434.41</v>
      </c>
      <c r="AN16" s="84">
        <v>1</v>
      </c>
      <c r="AO16" s="84">
        <v>18.850000000000001</v>
      </c>
      <c r="AP16" s="83">
        <v>862575.82</v>
      </c>
      <c r="AQ16" s="83">
        <v>197339.04</v>
      </c>
      <c r="AR16" s="83">
        <f>+AP16-AQ16</f>
        <v>665236.77999999991</v>
      </c>
      <c r="AS16" s="83">
        <f>AM16*5000+AO16*5000</f>
        <v>2266300</v>
      </c>
      <c r="AT16" s="82"/>
      <c r="AU16" s="82"/>
      <c r="AV16" s="82"/>
      <c r="AW16" s="81"/>
    </row>
    <row r="17" spans="1:49" s="80" customFormat="1" ht="18.75" hidden="1" customHeight="1" x14ac:dyDescent="0.25">
      <c r="A17" s="96"/>
      <c r="B17" s="92">
        <v>5033</v>
      </c>
      <c r="C17" s="88">
        <v>1</v>
      </c>
      <c r="D17" s="88" t="s">
        <v>18</v>
      </c>
      <c r="E17" s="91" t="s">
        <v>172</v>
      </c>
      <c r="F17" s="88">
        <v>2004</v>
      </c>
      <c r="G17" s="88" t="s">
        <v>90</v>
      </c>
      <c r="H17" s="88">
        <v>1.5</v>
      </c>
      <c r="I17" s="88">
        <v>1078.03</v>
      </c>
      <c r="J17" s="88">
        <v>862421.05</v>
      </c>
      <c r="K17" s="88">
        <v>158965.37</v>
      </c>
      <c r="L17" s="88">
        <f>K17+$I17</f>
        <v>160043.4</v>
      </c>
      <c r="M17" s="88">
        <v>198852.44</v>
      </c>
      <c r="N17" s="88">
        <f>M17+$I17</f>
        <v>199930.47</v>
      </c>
      <c r="O17" s="88">
        <f>N17+$I17</f>
        <v>201008.5</v>
      </c>
      <c r="P17" s="88">
        <f>O17+$I17</f>
        <v>202086.53</v>
      </c>
      <c r="Q17" s="88">
        <f>P17+$I17</f>
        <v>203164.56</v>
      </c>
      <c r="R17" s="86"/>
      <c r="S17" s="90"/>
      <c r="T17" s="88">
        <f>J17-K17</f>
        <v>703455.68</v>
      </c>
      <c r="U17" s="88">
        <f>J17-L17</f>
        <v>702377.65</v>
      </c>
      <c r="V17" s="88">
        <f>J17-M17</f>
        <v>663568.6100000001</v>
      </c>
      <c r="W17" s="88">
        <f>J17-N17</f>
        <v>662490.58000000007</v>
      </c>
      <c r="X17" s="88">
        <f>J17-O17</f>
        <v>661412.55000000005</v>
      </c>
      <c r="Y17" s="88">
        <f>J17-P17</f>
        <v>660334.52</v>
      </c>
      <c r="Z17" s="88">
        <f>J17-Q17</f>
        <v>659256.49</v>
      </c>
      <c r="AA17" s="88"/>
      <c r="AB17" s="87" t="s">
        <v>171</v>
      </c>
      <c r="AC17" s="88">
        <v>9039.6</v>
      </c>
      <c r="AD17" s="88">
        <v>17</v>
      </c>
      <c r="AE17" s="88"/>
      <c r="AF17" s="87"/>
      <c r="AG17" s="86"/>
      <c r="AH17" s="85" t="s">
        <v>13</v>
      </c>
      <c r="AI17" s="84" t="s">
        <v>12</v>
      </c>
      <c r="AJ17" s="82"/>
      <c r="AK17" s="82"/>
      <c r="AL17" s="84">
        <v>32</v>
      </c>
      <c r="AM17" s="84">
        <v>383.97</v>
      </c>
      <c r="AN17" s="84">
        <v>0</v>
      </c>
      <c r="AO17" s="84">
        <v>0</v>
      </c>
      <c r="AP17" s="83">
        <v>862421.05</v>
      </c>
      <c r="AQ17" s="83">
        <v>204242.55</v>
      </c>
      <c r="AR17" s="83">
        <f>+AP17-AQ17</f>
        <v>658178.5</v>
      </c>
      <c r="AS17" s="83">
        <f>AM17*5000+AO17*5000</f>
        <v>1919850.0000000002</v>
      </c>
      <c r="AT17" s="82"/>
      <c r="AU17" s="82"/>
      <c r="AV17" s="82"/>
      <c r="AW17" s="81"/>
    </row>
    <row r="18" spans="1:49" ht="18.75" hidden="1" customHeight="1" x14ac:dyDescent="0.25">
      <c r="A18" s="96" t="s">
        <v>43</v>
      </c>
      <c r="B18" s="78">
        <v>5034</v>
      </c>
      <c r="C18" s="75">
        <v>2</v>
      </c>
      <c r="D18" s="75" t="s">
        <v>60</v>
      </c>
      <c r="E18" s="95" t="s">
        <v>170</v>
      </c>
      <c r="F18" s="75">
        <v>2003</v>
      </c>
      <c r="G18" s="75" t="s">
        <v>90</v>
      </c>
      <c r="H18" s="75">
        <v>4.5</v>
      </c>
      <c r="I18" s="75">
        <v>330.03</v>
      </c>
      <c r="J18" s="75">
        <v>88008.63</v>
      </c>
      <c r="K18" s="75">
        <v>49174.47</v>
      </c>
      <c r="L18" s="75">
        <f>K18+$I18</f>
        <v>49504.5</v>
      </c>
      <c r="M18" s="75">
        <v>61385.61</v>
      </c>
      <c r="N18" s="75">
        <f>M18+$I18</f>
        <v>61715.64</v>
      </c>
      <c r="O18" s="75">
        <f>N18+$I18</f>
        <v>62045.67</v>
      </c>
      <c r="P18" s="75">
        <f>O18+$I18</f>
        <v>62375.7</v>
      </c>
      <c r="Q18" s="75">
        <f>P18+$I18</f>
        <v>62705.729999999996</v>
      </c>
      <c r="R18" s="73"/>
      <c r="S18" s="76"/>
      <c r="T18" s="75">
        <f>J18-K18</f>
        <v>38834.160000000003</v>
      </c>
      <c r="U18" s="75">
        <f>J18-L18</f>
        <v>38504.130000000005</v>
      </c>
      <c r="V18" s="75">
        <f>J18-M18</f>
        <v>26623.020000000004</v>
      </c>
      <c r="W18" s="75">
        <f>J18-N18</f>
        <v>26292.990000000005</v>
      </c>
      <c r="X18" s="75">
        <f>J18-O18</f>
        <v>25962.960000000006</v>
      </c>
      <c r="Y18" s="75">
        <f>J18-P18</f>
        <v>25632.930000000008</v>
      </c>
      <c r="Z18" s="75">
        <f>J18-Q18</f>
        <v>25302.900000000009</v>
      </c>
      <c r="AA18" s="75"/>
      <c r="AB18" s="74"/>
      <c r="AC18" s="75"/>
      <c r="AD18" s="75"/>
      <c r="AE18" s="75"/>
      <c r="AF18" s="74"/>
      <c r="AG18" s="73"/>
      <c r="AH18" s="94" t="s">
        <v>13</v>
      </c>
      <c r="AI18" s="3" t="s">
        <v>12</v>
      </c>
      <c r="AJ18" s="70"/>
      <c r="AK18" s="70"/>
      <c r="AL18" s="3"/>
      <c r="AM18" s="3"/>
      <c r="AN18" s="3"/>
      <c r="AO18" s="3"/>
      <c r="AP18" s="71">
        <v>88008.63</v>
      </c>
      <c r="AQ18" s="71">
        <v>63035.79</v>
      </c>
      <c r="AR18" s="71">
        <f>+AP18-AQ18</f>
        <v>24972.840000000004</v>
      </c>
      <c r="AS18" s="71"/>
      <c r="AT18" s="70"/>
      <c r="AU18" s="70"/>
      <c r="AV18" s="70"/>
      <c r="AW18" s="69"/>
    </row>
    <row r="19" spans="1:49" ht="18.75" hidden="1" customHeight="1" x14ac:dyDescent="0.25">
      <c r="A19" s="96"/>
      <c r="B19" s="78">
        <v>5035</v>
      </c>
      <c r="C19" s="75">
        <v>2</v>
      </c>
      <c r="D19" s="75" t="s">
        <v>60</v>
      </c>
      <c r="E19" s="95" t="s">
        <v>169</v>
      </c>
      <c r="F19" s="75">
        <v>2003</v>
      </c>
      <c r="G19" s="75" t="s">
        <v>90</v>
      </c>
      <c r="H19" s="75">
        <v>4.5</v>
      </c>
      <c r="I19" s="75">
        <v>339.17</v>
      </c>
      <c r="J19" s="75">
        <v>90444.15</v>
      </c>
      <c r="K19" s="75">
        <v>50536.33</v>
      </c>
      <c r="L19" s="75">
        <f>K19+$I19</f>
        <v>50875.5</v>
      </c>
      <c r="M19" s="75">
        <v>63085.57</v>
      </c>
      <c r="N19" s="75">
        <f>M19+$I19</f>
        <v>63424.74</v>
      </c>
      <c r="O19" s="75">
        <f>N19+$I19</f>
        <v>63763.909999999996</v>
      </c>
      <c r="P19" s="75">
        <f>O19+$I19</f>
        <v>64103.079999999994</v>
      </c>
      <c r="Q19" s="75">
        <f>P19+$I19</f>
        <v>64442.249999999993</v>
      </c>
      <c r="R19" s="73"/>
      <c r="S19" s="76"/>
      <c r="T19" s="75">
        <f>J19-K19</f>
        <v>39907.819999999992</v>
      </c>
      <c r="U19" s="75">
        <f>J19-L19</f>
        <v>39568.649999999994</v>
      </c>
      <c r="V19" s="75">
        <f>J19-M19</f>
        <v>27358.579999999994</v>
      </c>
      <c r="W19" s="75">
        <f>J19-N19</f>
        <v>27019.409999999996</v>
      </c>
      <c r="X19" s="75">
        <f>J19-O19</f>
        <v>26680.239999999998</v>
      </c>
      <c r="Y19" s="75">
        <f>J19-P19</f>
        <v>26341.07</v>
      </c>
      <c r="Z19" s="75">
        <f>J19-Q19</f>
        <v>26001.9</v>
      </c>
      <c r="AA19" s="75"/>
      <c r="AB19" s="74"/>
      <c r="AC19" s="75"/>
      <c r="AD19" s="75"/>
      <c r="AE19" s="75"/>
      <c r="AF19" s="74"/>
      <c r="AG19" s="73"/>
      <c r="AH19" s="94" t="s">
        <v>13</v>
      </c>
      <c r="AI19" s="3" t="s">
        <v>12</v>
      </c>
      <c r="AJ19" s="70"/>
      <c r="AK19" s="70"/>
      <c r="AL19" s="3"/>
      <c r="AM19" s="3"/>
      <c r="AN19" s="3"/>
      <c r="AO19" s="3"/>
      <c r="AP19" s="71">
        <v>90444.15</v>
      </c>
      <c r="AQ19" s="71">
        <v>64781.37</v>
      </c>
      <c r="AR19" s="71">
        <f>+AP19-AQ19</f>
        <v>25662.779999999992</v>
      </c>
      <c r="AS19" s="71"/>
      <c r="AT19" s="70"/>
      <c r="AU19" s="70"/>
      <c r="AV19" s="70"/>
      <c r="AW19" s="69"/>
    </row>
    <row r="20" spans="1:49" ht="18.75" hidden="1" customHeight="1" x14ac:dyDescent="0.25">
      <c r="A20" s="96"/>
      <c r="B20" s="78">
        <v>5036</v>
      </c>
      <c r="C20" s="75">
        <v>2</v>
      </c>
      <c r="D20" s="75" t="s">
        <v>58</v>
      </c>
      <c r="E20" s="95" t="s">
        <v>168</v>
      </c>
      <c r="F20" s="75">
        <v>2003</v>
      </c>
      <c r="G20" s="75" t="s">
        <v>90</v>
      </c>
      <c r="H20" s="75">
        <v>4.5</v>
      </c>
      <c r="I20" s="75">
        <v>322.16000000000003</v>
      </c>
      <c r="J20" s="75">
        <v>85909.83</v>
      </c>
      <c r="K20" s="75">
        <v>48001.84</v>
      </c>
      <c r="L20" s="75">
        <f>K20+$I20</f>
        <v>48324</v>
      </c>
      <c r="M20" s="75">
        <v>59921.78</v>
      </c>
      <c r="N20" s="75">
        <f>M20+$I20</f>
        <v>60243.94</v>
      </c>
      <c r="O20" s="75">
        <f>N20+$I20</f>
        <v>60566.100000000006</v>
      </c>
      <c r="P20" s="75">
        <f>O20+$I20</f>
        <v>60888.260000000009</v>
      </c>
      <c r="Q20" s="75">
        <f>P20+$I20</f>
        <v>61210.420000000013</v>
      </c>
      <c r="R20" s="73"/>
      <c r="S20" s="76"/>
      <c r="T20" s="75">
        <f>J20-K20</f>
        <v>37907.990000000005</v>
      </c>
      <c r="U20" s="75">
        <f>J20-L20</f>
        <v>37585.83</v>
      </c>
      <c r="V20" s="75">
        <f>J20-M20</f>
        <v>25988.050000000003</v>
      </c>
      <c r="W20" s="75">
        <f>J20-N20</f>
        <v>25665.89</v>
      </c>
      <c r="X20" s="75">
        <f>J20-O20</f>
        <v>25343.729999999996</v>
      </c>
      <c r="Y20" s="75">
        <f>J20-P20</f>
        <v>25021.569999999992</v>
      </c>
      <c r="Z20" s="75">
        <f>J20-Q20</f>
        <v>24699.409999999989</v>
      </c>
      <c r="AA20" s="75"/>
      <c r="AB20" s="74"/>
      <c r="AC20" s="75"/>
      <c r="AD20" s="75"/>
      <c r="AE20" s="75"/>
      <c r="AF20" s="74"/>
      <c r="AG20" s="73"/>
      <c r="AH20" s="94" t="s">
        <v>13</v>
      </c>
      <c r="AI20" s="3" t="s">
        <v>12</v>
      </c>
      <c r="AJ20" s="70"/>
      <c r="AK20" s="70"/>
      <c r="AL20" s="3"/>
      <c r="AM20" s="3"/>
      <c r="AN20" s="3"/>
      <c r="AO20" s="3"/>
      <c r="AP20" s="71">
        <v>85909.83</v>
      </c>
      <c r="AQ20" s="71">
        <v>61532.6</v>
      </c>
      <c r="AR20" s="71">
        <f>+AP20-AQ20</f>
        <v>24377.230000000003</v>
      </c>
      <c r="AS20" s="71"/>
      <c r="AT20" s="70"/>
      <c r="AU20" s="70"/>
      <c r="AV20" s="70"/>
      <c r="AW20" s="69"/>
    </row>
    <row r="21" spans="1:49" ht="18.75" hidden="1" customHeight="1" x14ac:dyDescent="0.25">
      <c r="A21" s="79" t="s">
        <v>167</v>
      </c>
      <c r="B21" s="78">
        <v>5031</v>
      </c>
      <c r="C21" s="75">
        <v>3</v>
      </c>
      <c r="D21" s="75" t="s">
        <v>166</v>
      </c>
      <c r="E21" s="95" t="s">
        <v>165</v>
      </c>
      <c r="F21" s="75">
        <v>2003</v>
      </c>
      <c r="G21" s="75" t="s">
        <v>90</v>
      </c>
      <c r="H21" s="75">
        <v>7</v>
      </c>
      <c r="I21" s="75">
        <v>540.61</v>
      </c>
      <c r="J21" s="75">
        <v>92676.05</v>
      </c>
      <c r="K21" s="75">
        <v>85275.89</v>
      </c>
      <c r="L21" s="75">
        <f>K21+$I21</f>
        <v>85816.5</v>
      </c>
      <c r="M21" s="75">
        <v>92676.05</v>
      </c>
      <c r="N21" s="75">
        <f>M21+$I21</f>
        <v>93216.66</v>
      </c>
      <c r="O21" s="75">
        <f>N21+$I21</f>
        <v>93757.27</v>
      </c>
      <c r="P21" s="75">
        <f>O21+$I21</f>
        <v>94297.88</v>
      </c>
      <c r="Q21" s="75">
        <f>P21+$I21</f>
        <v>94838.49</v>
      </c>
      <c r="R21" s="73"/>
      <c r="S21" s="76"/>
      <c r="T21" s="75">
        <f>J21-K21</f>
        <v>7400.1600000000035</v>
      </c>
      <c r="U21" s="75">
        <f>J21-L21</f>
        <v>6859.5500000000029</v>
      </c>
      <c r="V21" s="75">
        <f>J21-M21</f>
        <v>0</v>
      </c>
      <c r="W21" s="75">
        <f>J21-N21</f>
        <v>-540.61000000000058</v>
      </c>
      <c r="X21" s="75">
        <f>J21-O21</f>
        <v>-1081.2200000000012</v>
      </c>
      <c r="Y21" s="75">
        <f>J21-P21</f>
        <v>-1621.8300000000017</v>
      </c>
      <c r="Z21" s="75">
        <f>J21-Q21</f>
        <v>-2162.4400000000023</v>
      </c>
      <c r="AA21" s="75"/>
      <c r="AB21" s="74"/>
      <c r="AC21" s="75"/>
      <c r="AD21" s="75"/>
      <c r="AE21" s="75"/>
      <c r="AF21" s="74"/>
      <c r="AG21" s="73"/>
      <c r="AH21" s="94" t="s">
        <v>13</v>
      </c>
      <c r="AI21" s="3" t="s">
        <v>12</v>
      </c>
      <c r="AJ21" s="70"/>
      <c r="AK21" s="70"/>
      <c r="AL21" s="3"/>
      <c r="AM21" s="3"/>
      <c r="AN21" s="3"/>
      <c r="AO21" s="3"/>
      <c r="AP21" s="71">
        <v>92676.05</v>
      </c>
      <c r="AQ21" s="71">
        <v>92676.05</v>
      </c>
      <c r="AR21" s="71">
        <f>+AP21-AQ21</f>
        <v>0</v>
      </c>
      <c r="AS21" s="71"/>
      <c r="AT21" s="70"/>
      <c r="AU21" s="70"/>
      <c r="AV21" s="70"/>
      <c r="AW21" s="69"/>
    </row>
    <row r="22" spans="1:49" ht="18.75" hidden="1" customHeight="1" x14ac:dyDescent="0.25">
      <c r="A22" s="96" t="s">
        <v>164</v>
      </c>
      <c r="B22" s="78">
        <v>4769</v>
      </c>
      <c r="C22" s="75">
        <v>8</v>
      </c>
      <c r="D22" s="75" t="s">
        <v>108</v>
      </c>
      <c r="E22" s="95" t="s">
        <v>163</v>
      </c>
      <c r="F22" s="75">
        <v>2013</v>
      </c>
      <c r="G22" s="75" t="s">
        <v>90</v>
      </c>
      <c r="H22" s="75">
        <v>20</v>
      </c>
      <c r="I22" s="75">
        <v>351.69</v>
      </c>
      <c r="J22" s="75">
        <v>21101.360000000001</v>
      </c>
      <c r="K22" s="75">
        <v>10550.7</v>
      </c>
      <c r="L22" s="75">
        <f>K22+$I22</f>
        <v>10902.390000000001</v>
      </c>
      <c r="M22" s="75">
        <v>21101.360000000001</v>
      </c>
      <c r="N22" s="75">
        <f>M22+$I22</f>
        <v>21453.05</v>
      </c>
      <c r="O22" s="75">
        <f>N22+$I22</f>
        <v>21804.739999999998</v>
      </c>
      <c r="P22" s="75">
        <f>O22+$I22</f>
        <v>22156.429999999997</v>
      </c>
      <c r="Q22" s="75">
        <f>P22+$I22</f>
        <v>22508.119999999995</v>
      </c>
      <c r="R22" s="73"/>
      <c r="S22" s="76"/>
      <c r="T22" s="75">
        <f>J22-K22</f>
        <v>10550.66</v>
      </c>
      <c r="U22" s="75">
        <f>J22-L22</f>
        <v>10198.969999999999</v>
      </c>
      <c r="V22" s="75">
        <f>J22-M22</f>
        <v>0</v>
      </c>
      <c r="W22" s="75">
        <f>J22-N22</f>
        <v>-351.68999999999869</v>
      </c>
      <c r="X22" s="75">
        <f>J22-O22</f>
        <v>-703.37999999999738</v>
      </c>
      <c r="Y22" s="75">
        <f>J22-P22</f>
        <v>-1055.0699999999961</v>
      </c>
      <c r="Z22" s="75">
        <f>J22-Q22</f>
        <v>-1406.7599999999948</v>
      </c>
      <c r="AA22" s="75"/>
      <c r="AB22" s="74"/>
      <c r="AC22" s="75"/>
      <c r="AD22" s="75"/>
      <c r="AE22" s="75"/>
      <c r="AF22" s="74"/>
      <c r="AG22" s="73"/>
      <c r="AH22" s="94" t="s">
        <v>13</v>
      </c>
      <c r="AI22" s="3" t="s">
        <v>12</v>
      </c>
      <c r="AJ22" s="70"/>
      <c r="AK22" s="70"/>
      <c r="AL22" s="3"/>
      <c r="AM22" s="3"/>
      <c r="AN22" s="3"/>
      <c r="AO22" s="3"/>
      <c r="AP22" s="71">
        <v>21101.360000000001</v>
      </c>
      <c r="AQ22" s="71">
        <v>21101.360000000001</v>
      </c>
      <c r="AR22" s="71">
        <f>+AP22-AQ22</f>
        <v>0</v>
      </c>
      <c r="AS22" s="71"/>
      <c r="AT22" s="70"/>
      <c r="AU22" s="70"/>
      <c r="AV22" s="70"/>
      <c r="AW22" s="69"/>
    </row>
    <row r="23" spans="1:49" ht="18.75" hidden="1" customHeight="1" x14ac:dyDescent="0.25">
      <c r="A23" s="96"/>
      <c r="B23" s="78">
        <v>4932</v>
      </c>
      <c r="C23" s="75"/>
      <c r="D23" s="105">
        <v>809</v>
      </c>
      <c r="E23" s="95" t="s">
        <v>162</v>
      </c>
      <c r="F23" s="75"/>
      <c r="G23" s="75"/>
      <c r="H23" s="75"/>
      <c r="I23" s="75"/>
      <c r="J23" s="75">
        <v>11685</v>
      </c>
      <c r="K23" s="75"/>
      <c r="L23" s="75"/>
      <c r="M23" s="75">
        <v>2337</v>
      </c>
      <c r="N23" s="75"/>
      <c r="O23" s="75"/>
      <c r="P23" s="75"/>
      <c r="Q23" s="75"/>
      <c r="R23" s="73"/>
      <c r="S23" s="76"/>
      <c r="T23" s="75"/>
      <c r="U23" s="75"/>
      <c r="V23" s="75">
        <f>J23-M23</f>
        <v>9348</v>
      </c>
      <c r="W23" s="75"/>
      <c r="X23" s="75"/>
      <c r="Y23" s="75"/>
      <c r="Z23" s="75"/>
      <c r="AA23" s="75"/>
      <c r="AB23" s="74" t="s">
        <v>161</v>
      </c>
      <c r="AC23" s="75">
        <v>11685</v>
      </c>
      <c r="AD23" s="75"/>
      <c r="AE23" s="75"/>
      <c r="AF23" s="74"/>
      <c r="AG23" s="73"/>
      <c r="AH23" s="94" t="s">
        <v>13</v>
      </c>
      <c r="AI23" s="3" t="s">
        <v>12</v>
      </c>
      <c r="AJ23" s="70"/>
      <c r="AK23" s="70"/>
      <c r="AL23" s="3"/>
      <c r="AM23" s="3"/>
      <c r="AN23" s="3"/>
      <c r="AO23" s="3"/>
      <c r="AP23" s="71">
        <v>11685</v>
      </c>
      <c r="AQ23" s="71">
        <v>3310.75</v>
      </c>
      <c r="AR23" s="71">
        <f>+AP23-AQ23</f>
        <v>8374.25</v>
      </c>
      <c r="AS23" s="71"/>
      <c r="AT23" s="70"/>
      <c r="AU23" s="70"/>
      <c r="AV23" s="70"/>
      <c r="AW23" s="69"/>
    </row>
    <row r="24" spans="1:49" ht="15" hidden="1" customHeight="1" x14ac:dyDescent="0.25">
      <c r="A24" s="79"/>
      <c r="B24" s="78" t="s">
        <v>11</v>
      </c>
      <c r="C24" s="75"/>
      <c r="D24" s="105"/>
      <c r="E24" s="7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3"/>
      <c r="S24" s="76"/>
      <c r="T24" s="75"/>
      <c r="U24" s="75"/>
      <c r="V24" s="75"/>
      <c r="W24" s="75"/>
      <c r="X24" s="75"/>
      <c r="Y24" s="75"/>
      <c r="Z24" s="75"/>
      <c r="AA24" s="75"/>
      <c r="AB24" s="74"/>
      <c r="AC24" s="75"/>
      <c r="AD24" s="75"/>
      <c r="AE24" s="75"/>
      <c r="AF24" s="74">
        <v>4045</v>
      </c>
      <c r="AG24" s="73"/>
      <c r="AH24" s="103"/>
      <c r="AI24" s="3"/>
      <c r="AJ24" s="70"/>
      <c r="AK24" s="70"/>
      <c r="AL24" s="3"/>
      <c r="AM24" s="3"/>
      <c r="AN24" s="3"/>
      <c r="AO24" s="3"/>
      <c r="AP24" s="71"/>
      <c r="AQ24" s="71"/>
      <c r="AR24" s="71"/>
      <c r="AS24" s="71"/>
      <c r="AT24" s="70"/>
      <c r="AU24" s="70"/>
      <c r="AV24" s="70"/>
      <c r="AW24" s="69"/>
    </row>
    <row r="25" spans="1:49" s="97" customFormat="1" ht="39" customHeight="1" x14ac:dyDescent="0.25">
      <c r="A25" s="102">
        <v>3</v>
      </c>
      <c r="B25" s="101" t="s">
        <v>160</v>
      </c>
      <c r="C25" s="100"/>
      <c r="D25" s="100"/>
      <c r="E25" s="100" t="s">
        <v>160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>
        <v>12</v>
      </c>
      <c r="S25" s="100" t="s">
        <v>159</v>
      </c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>
        <v>281</v>
      </c>
      <c r="AG25" s="100" t="s">
        <v>158</v>
      </c>
      <c r="AH25" s="100"/>
      <c r="AI25" s="100" t="s">
        <v>12</v>
      </c>
      <c r="AJ25" s="100" t="s">
        <v>27</v>
      </c>
      <c r="AK25" s="100">
        <v>6</v>
      </c>
      <c r="AL25" s="100">
        <f>AL27</f>
        <v>8</v>
      </c>
      <c r="AM25" s="100">
        <f>AM27</f>
        <v>322.12</v>
      </c>
      <c r="AN25" s="100">
        <f>AN27</f>
        <v>0</v>
      </c>
      <c r="AO25" s="100">
        <f>AO27</f>
        <v>0</v>
      </c>
      <c r="AP25" s="100">
        <f>SUM(AP26:AP27)</f>
        <v>248272.86</v>
      </c>
      <c r="AQ25" s="100">
        <f>SUM(AQ26:AQ27)</f>
        <v>105601.13</v>
      </c>
      <c r="AR25" s="100">
        <f>SUM(AR26:AR27)</f>
        <v>142671.72999999998</v>
      </c>
      <c r="AS25" s="119">
        <f>SUM(AS26:AS27)</f>
        <v>1610600</v>
      </c>
      <c r="AT25" s="100" t="s">
        <v>157</v>
      </c>
      <c r="AU25" s="99" t="s">
        <v>26</v>
      </c>
      <c r="AV25" s="98" t="s">
        <v>156</v>
      </c>
      <c r="AW25" s="99" t="s">
        <v>155</v>
      </c>
    </row>
    <row r="26" spans="1:49" ht="22.5" hidden="1" customHeight="1" x14ac:dyDescent="0.25">
      <c r="A26" s="79" t="s">
        <v>23</v>
      </c>
      <c r="B26" s="78">
        <v>90047</v>
      </c>
      <c r="C26" s="75">
        <v>0</v>
      </c>
      <c r="D26" s="75" t="s">
        <v>21</v>
      </c>
      <c r="E26" s="95" t="s">
        <v>154</v>
      </c>
      <c r="F26" s="75">
        <v>0</v>
      </c>
      <c r="G26" s="75" t="s">
        <v>90</v>
      </c>
      <c r="H26" s="75">
        <v>0</v>
      </c>
      <c r="I26" s="75">
        <v>0</v>
      </c>
      <c r="J26" s="75">
        <v>19670</v>
      </c>
      <c r="K26" s="75">
        <v>0</v>
      </c>
      <c r="L26" s="75">
        <f>K26+$I26</f>
        <v>0</v>
      </c>
      <c r="M26" s="75">
        <f>L26+$I26</f>
        <v>0</v>
      </c>
      <c r="N26" s="75">
        <f>M26+$I26</f>
        <v>0</v>
      </c>
      <c r="O26" s="75">
        <f>N26+$I26</f>
        <v>0</v>
      </c>
      <c r="P26" s="75">
        <f>O26+$I26</f>
        <v>0</v>
      </c>
      <c r="Q26" s="75">
        <f>P26+$I26</f>
        <v>0</v>
      </c>
      <c r="R26" s="73"/>
      <c r="S26" s="76"/>
      <c r="T26" s="75">
        <f>J26-K26</f>
        <v>19670</v>
      </c>
      <c r="U26" s="75">
        <f>J26-L26</f>
        <v>19670</v>
      </c>
      <c r="V26" s="75">
        <f>J26-M26</f>
        <v>19670</v>
      </c>
      <c r="W26" s="75">
        <f>J26-N26</f>
        <v>19670</v>
      </c>
      <c r="X26" s="75">
        <f>J26-O26</f>
        <v>19670</v>
      </c>
      <c r="Y26" s="75">
        <f>J26-P26</f>
        <v>19670</v>
      </c>
      <c r="Z26" s="75">
        <f>J26-Q26</f>
        <v>19670</v>
      </c>
      <c r="AA26" s="75"/>
      <c r="AB26" s="75"/>
      <c r="AC26" s="75"/>
      <c r="AD26" s="75"/>
      <c r="AE26" s="75"/>
      <c r="AF26" s="74"/>
      <c r="AG26" s="73"/>
      <c r="AH26" s="94" t="s">
        <v>13</v>
      </c>
      <c r="AI26" s="3" t="s">
        <v>12</v>
      </c>
      <c r="AJ26" s="70"/>
      <c r="AK26" s="70"/>
      <c r="AL26" s="3"/>
      <c r="AM26" s="3"/>
      <c r="AN26" s="3"/>
      <c r="AO26" s="3"/>
      <c r="AP26" s="71">
        <v>19670</v>
      </c>
      <c r="AQ26" s="71"/>
      <c r="AR26" s="71">
        <f>+AP26-AQ26</f>
        <v>19670</v>
      </c>
      <c r="AS26" s="71"/>
      <c r="AT26" s="70"/>
      <c r="AU26" s="70"/>
      <c r="AV26" s="70"/>
      <c r="AW26" s="69"/>
    </row>
    <row r="27" spans="1:49" s="80" customFormat="1" ht="22.5" hidden="1" customHeight="1" x14ac:dyDescent="0.25">
      <c r="A27" s="93" t="s">
        <v>19</v>
      </c>
      <c r="B27" s="92">
        <v>1952</v>
      </c>
      <c r="C27" s="88">
        <v>1</v>
      </c>
      <c r="D27" s="88" t="s">
        <v>18</v>
      </c>
      <c r="E27" s="128" t="s">
        <v>153</v>
      </c>
      <c r="F27" s="88">
        <v>1927</v>
      </c>
      <c r="G27" s="88" t="s">
        <v>90</v>
      </c>
      <c r="H27" s="88">
        <v>1.5</v>
      </c>
      <c r="I27" s="88">
        <v>285.75</v>
      </c>
      <c r="J27" s="88">
        <v>228602.86</v>
      </c>
      <c r="K27" s="88">
        <v>93599.55</v>
      </c>
      <c r="L27" s="88">
        <f>K27+$I27</f>
        <v>93885.3</v>
      </c>
      <c r="M27" s="88">
        <v>104172.34</v>
      </c>
      <c r="N27" s="88">
        <f>M27+$I27</f>
        <v>104458.09</v>
      </c>
      <c r="O27" s="88">
        <f>N27+$I27</f>
        <v>104743.84</v>
      </c>
      <c r="P27" s="88">
        <f>O27+$I27</f>
        <v>105029.59</v>
      </c>
      <c r="Q27" s="88">
        <f>P27+$I27</f>
        <v>105315.34</v>
      </c>
      <c r="R27" s="86"/>
      <c r="S27" s="90"/>
      <c r="T27" s="88">
        <f>J27-K27</f>
        <v>135003.31</v>
      </c>
      <c r="U27" s="88">
        <f>J27-L27</f>
        <v>134717.56</v>
      </c>
      <c r="V27" s="88">
        <f>J27-M27</f>
        <v>124430.51999999999</v>
      </c>
      <c r="W27" s="88">
        <f>J27-N27</f>
        <v>124144.76999999999</v>
      </c>
      <c r="X27" s="88">
        <f>J27-O27</f>
        <v>123859.01999999999</v>
      </c>
      <c r="Y27" s="88">
        <f>J27-P27</f>
        <v>123573.26999999999</v>
      </c>
      <c r="Z27" s="88">
        <f>J27-Q27</f>
        <v>123287.51999999999</v>
      </c>
      <c r="AA27" s="88"/>
      <c r="AB27" s="88"/>
      <c r="AC27" s="88"/>
      <c r="AD27" s="88">
        <v>3800</v>
      </c>
      <c r="AE27" s="88"/>
      <c r="AF27" s="87"/>
      <c r="AG27" s="86"/>
      <c r="AH27" s="85" t="s">
        <v>13</v>
      </c>
      <c r="AI27" s="84" t="s">
        <v>12</v>
      </c>
      <c r="AJ27" s="82"/>
      <c r="AK27" s="82"/>
      <c r="AL27" s="84">
        <v>8</v>
      </c>
      <c r="AM27" s="84">
        <v>322.12</v>
      </c>
      <c r="AN27" s="84">
        <v>0</v>
      </c>
      <c r="AO27" s="84">
        <v>0</v>
      </c>
      <c r="AP27" s="83">
        <v>228602.86</v>
      </c>
      <c r="AQ27" s="83">
        <v>105601.13</v>
      </c>
      <c r="AR27" s="83">
        <f>+AP27-AQ27</f>
        <v>123001.72999999998</v>
      </c>
      <c r="AS27" s="83">
        <f>AM27*5000+AO27*5000</f>
        <v>1610600</v>
      </c>
      <c r="AT27" s="82"/>
      <c r="AU27" s="82"/>
      <c r="AV27" s="82"/>
      <c r="AW27" s="81"/>
    </row>
    <row r="28" spans="1:49" ht="22.5" hidden="1" customHeight="1" x14ac:dyDescent="0.25">
      <c r="A28" s="79"/>
      <c r="B28" s="78" t="s">
        <v>11</v>
      </c>
      <c r="C28" s="75"/>
      <c r="D28" s="75"/>
      <c r="E28" s="7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3"/>
      <c r="S28" s="76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4">
        <v>289</v>
      </c>
      <c r="AG28" s="73"/>
      <c r="AH28" s="103"/>
      <c r="AI28" s="3"/>
      <c r="AJ28" s="70"/>
      <c r="AK28" s="70">
        <v>6</v>
      </c>
      <c r="AL28" s="3"/>
      <c r="AM28" s="3"/>
      <c r="AN28" s="3"/>
      <c r="AO28" s="3"/>
      <c r="AP28" s="71"/>
      <c r="AQ28" s="71"/>
      <c r="AR28" s="71"/>
      <c r="AS28" s="71"/>
      <c r="AT28" s="70"/>
      <c r="AU28" s="70"/>
      <c r="AV28" s="70"/>
      <c r="AW28" s="69"/>
    </row>
    <row r="29" spans="1:49" s="97" customFormat="1" ht="66" customHeight="1" x14ac:dyDescent="0.25">
      <c r="A29" s="151">
        <v>4</v>
      </c>
      <c r="B29" s="150" t="s">
        <v>152</v>
      </c>
      <c r="C29" s="98"/>
      <c r="D29" s="98"/>
      <c r="E29" s="98" t="s">
        <v>151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>
        <v>14</v>
      </c>
      <c r="S29" s="98" t="s">
        <v>150</v>
      </c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>831+899+416+606+2085+794</f>
        <v>5631</v>
      </c>
      <c r="AG29" s="98" t="s">
        <v>149</v>
      </c>
      <c r="AH29" s="99"/>
      <c r="AI29" s="99" t="s">
        <v>12</v>
      </c>
      <c r="AJ29" s="99"/>
      <c r="AK29" s="99">
        <v>2</v>
      </c>
      <c r="AL29" s="99">
        <f>AL36</f>
        <v>2</v>
      </c>
      <c r="AM29" s="99">
        <f>AM36</f>
        <v>143.86000000000001</v>
      </c>
      <c r="AN29" s="99">
        <f>AN36</f>
        <v>1</v>
      </c>
      <c r="AO29" s="99">
        <f>AO36</f>
        <v>81.239999999999995</v>
      </c>
      <c r="AP29" s="99">
        <f>SUM(AP30:AP48)</f>
        <v>949537</v>
      </c>
      <c r="AQ29" s="99">
        <f>SUM(AQ30:AQ48)</f>
        <v>8114.17</v>
      </c>
      <c r="AR29" s="99">
        <f>SUM(AR30:AR48)</f>
        <v>941422.83000000007</v>
      </c>
      <c r="AS29" s="119">
        <v>918000</v>
      </c>
      <c r="AT29" s="99" t="s">
        <v>148</v>
      </c>
      <c r="AU29" s="99" t="s">
        <v>147</v>
      </c>
      <c r="AV29" s="99" t="s">
        <v>146</v>
      </c>
      <c r="AW29" s="99" t="s">
        <v>145</v>
      </c>
    </row>
    <row r="30" spans="1:49" ht="24" hidden="1" customHeight="1" x14ac:dyDescent="0.25">
      <c r="A30" s="96" t="s">
        <v>23</v>
      </c>
      <c r="B30" s="135" t="s">
        <v>144</v>
      </c>
      <c r="C30" s="135" t="s">
        <v>21</v>
      </c>
      <c r="D30" s="135">
        <v>0</v>
      </c>
      <c r="E30" s="149" t="s">
        <v>143</v>
      </c>
      <c r="F30" s="148"/>
      <c r="G30" s="138"/>
      <c r="H30" s="138"/>
      <c r="I30" s="138"/>
      <c r="J30" s="142">
        <v>50440</v>
      </c>
      <c r="K30" s="138"/>
      <c r="L30" s="138"/>
      <c r="M30" s="141">
        <v>0</v>
      </c>
      <c r="N30" s="138"/>
      <c r="O30" s="138"/>
      <c r="P30" s="138"/>
      <c r="Q30" s="138"/>
      <c r="R30" s="140"/>
      <c r="S30" s="139"/>
      <c r="T30" s="138"/>
      <c r="U30" s="138"/>
      <c r="V30" s="101">
        <f>J30-M30</f>
        <v>50440</v>
      </c>
      <c r="W30" s="138"/>
      <c r="X30" s="138"/>
      <c r="Y30" s="138"/>
      <c r="Z30" s="138"/>
      <c r="AA30" s="138"/>
      <c r="AB30" s="138"/>
      <c r="AC30" s="138"/>
      <c r="AD30" s="138"/>
      <c r="AE30" s="138"/>
      <c r="AF30" s="145"/>
      <c r="AG30" s="140"/>
      <c r="AH30" s="137" t="s">
        <v>13</v>
      </c>
      <c r="AI30" s="129" t="s">
        <v>12</v>
      </c>
      <c r="AJ30" s="147"/>
      <c r="AK30" s="147"/>
      <c r="AL30" s="100"/>
      <c r="AM30" s="100"/>
      <c r="AN30" s="100"/>
      <c r="AO30" s="100"/>
      <c r="AP30" s="119">
        <v>50440</v>
      </c>
      <c r="AQ30" s="119">
        <v>0</v>
      </c>
      <c r="AR30" s="119">
        <f>+AP30-AQ30</f>
        <v>50440</v>
      </c>
      <c r="AS30" s="119"/>
      <c r="AT30" s="70"/>
      <c r="AU30" s="70"/>
      <c r="AV30" s="70"/>
      <c r="AW30" s="69"/>
    </row>
    <row r="31" spans="1:49" ht="24" hidden="1" customHeight="1" x14ac:dyDescent="0.25">
      <c r="A31" s="96"/>
      <c r="B31" s="136" t="s">
        <v>142</v>
      </c>
      <c r="C31" s="136" t="s">
        <v>21</v>
      </c>
      <c r="D31" s="135">
        <v>0</v>
      </c>
      <c r="E31" s="149" t="s">
        <v>141</v>
      </c>
      <c r="F31" s="148"/>
      <c r="G31" s="138"/>
      <c r="H31" s="138"/>
      <c r="I31" s="138"/>
      <c r="J31" s="142">
        <v>109025</v>
      </c>
      <c r="K31" s="138"/>
      <c r="L31" s="138"/>
      <c r="M31" s="141">
        <v>0</v>
      </c>
      <c r="N31" s="138"/>
      <c r="O31" s="138"/>
      <c r="P31" s="138"/>
      <c r="Q31" s="138"/>
      <c r="R31" s="140"/>
      <c r="S31" s="139"/>
      <c r="T31" s="138"/>
      <c r="U31" s="138"/>
      <c r="V31" s="101">
        <f>J31-M31</f>
        <v>109025</v>
      </c>
      <c r="W31" s="138"/>
      <c r="X31" s="138"/>
      <c r="Y31" s="138"/>
      <c r="Z31" s="138"/>
      <c r="AA31" s="138"/>
      <c r="AB31" s="138"/>
      <c r="AC31" s="138"/>
      <c r="AD31" s="138"/>
      <c r="AE31" s="138"/>
      <c r="AF31" s="145"/>
      <c r="AG31" s="140"/>
      <c r="AH31" s="137" t="s">
        <v>13</v>
      </c>
      <c r="AI31" s="129" t="s">
        <v>12</v>
      </c>
      <c r="AJ31" s="147"/>
      <c r="AK31" s="147"/>
      <c r="AL31" s="100"/>
      <c r="AM31" s="100"/>
      <c r="AN31" s="100"/>
      <c r="AO31" s="100"/>
      <c r="AP31" s="119">
        <v>109025</v>
      </c>
      <c r="AQ31" s="119">
        <v>0</v>
      </c>
      <c r="AR31" s="119">
        <f>+AP31-AQ31</f>
        <v>109025</v>
      </c>
      <c r="AS31" s="119"/>
      <c r="AT31" s="70"/>
      <c r="AU31" s="70"/>
      <c r="AV31" s="70"/>
      <c r="AW31" s="69"/>
    </row>
    <row r="32" spans="1:49" ht="24" hidden="1" customHeight="1" x14ac:dyDescent="0.25">
      <c r="A32" s="96"/>
      <c r="B32" s="135" t="s">
        <v>140</v>
      </c>
      <c r="C32" s="135" t="s">
        <v>21</v>
      </c>
      <c r="D32" s="135">
        <v>0</v>
      </c>
      <c r="E32" s="149" t="s">
        <v>139</v>
      </c>
      <c r="F32" s="148"/>
      <c r="G32" s="138"/>
      <c r="H32" s="138"/>
      <c r="I32" s="138"/>
      <c r="J32" s="142">
        <v>100780</v>
      </c>
      <c r="K32" s="138"/>
      <c r="L32" s="138"/>
      <c r="M32" s="141">
        <v>0</v>
      </c>
      <c r="N32" s="138"/>
      <c r="O32" s="138"/>
      <c r="P32" s="138"/>
      <c r="Q32" s="138"/>
      <c r="R32" s="140"/>
      <c r="S32" s="139"/>
      <c r="T32" s="138"/>
      <c r="U32" s="138"/>
      <c r="V32" s="101">
        <f>J32-M32</f>
        <v>100780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45"/>
      <c r="AG32" s="140"/>
      <c r="AH32" s="137" t="s">
        <v>13</v>
      </c>
      <c r="AI32" s="129" t="s">
        <v>12</v>
      </c>
      <c r="AJ32" s="147"/>
      <c r="AK32" s="147"/>
      <c r="AL32" s="100"/>
      <c r="AM32" s="100"/>
      <c r="AN32" s="100"/>
      <c r="AO32" s="100"/>
      <c r="AP32" s="119">
        <v>100780</v>
      </c>
      <c r="AQ32" s="119">
        <v>0</v>
      </c>
      <c r="AR32" s="119">
        <f>+AP32-AQ32</f>
        <v>100780</v>
      </c>
      <c r="AS32" s="119"/>
      <c r="AT32" s="70"/>
      <c r="AU32" s="70"/>
      <c r="AV32" s="70"/>
      <c r="AW32" s="69"/>
    </row>
    <row r="33" spans="1:49" ht="24" hidden="1" customHeight="1" x14ac:dyDescent="0.25">
      <c r="A33" s="96"/>
      <c r="B33" s="136" t="s">
        <v>138</v>
      </c>
      <c r="C33" s="136" t="s">
        <v>21</v>
      </c>
      <c r="D33" s="135">
        <v>0</v>
      </c>
      <c r="E33" s="149" t="s">
        <v>137</v>
      </c>
      <c r="F33" s="148"/>
      <c r="G33" s="138"/>
      <c r="H33" s="138"/>
      <c r="I33" s="138"/>
      <c r="J33" s="142">
        <v>96275</v>
      </c>
      <c r="K33" s="138"/>
      <c r="L33" s="138"/>
      <c r="M33" s="141">
        <v>0</v>
      </c>
      <c r="N33" s="138"/>
      <c r="O33" s="138"/>
      <c r="P33" s="138"/>
      <c r="Q33" s="138"/>
      <c r="R33" s="140"/>
      <c r="S33" s="139"/>
      <c r="T33" s="138"/>
      <c r="U33" s="138"/>
      <c r="V33" s="101">
        <f>J33-M33</f>
        <v>96275</v>
      </c>
      <c r="W33" s="138"/>
      <c r="X33" s="138"/>
      <c r="Y33" s="138"/>
      <c r="Z33" s="138"/>
      <c r="AA33" s="138"/>
      <c r="AB33" s="138"/>
      <c r="AC33" s="138"/>
      <c r="AD33" s="138"/>
      <c r="AE33" s="138"/>
      <c r="AF33" s="145"/>
      <c r="AG33" s="140"/>
      <c r="AH33" s="137" t="s">
        <v>13</v>
      </c>
      <c r="AI33" s="129" t="s">
        <v>12</v>
      </c>
      <c r="AJ33" s="147"/>
      <c r="AK33" s="147"/>
      <c r="AL33" s="100"/>
      <c r="AM33" s="100"/>
      <c r="AN33" s="100"/>
      <c r="AO33" s="100"/>
      <c r="AP33" s="119">
        <v>96275</v>
      </c>
      <c r="AQ33" s="119">
        <v>0</v>
      </c>
      <c r="AR33" s="119">
        <f>+AP33-AQ33</f>
        <v>96275</v>
      </c>
      <c r="AS33" s="119"/>
      <c r="AT33" s="70"/>
      <c r="AU33" s="70"/>
      <c r="AV33" s="70"/>
      <c r="AW33" s="69"/>
    </row>
    <row r="34" spans="1:49" ht="24" hidden="1" customHeight="1" x14ac:dyDescent="0.25">
      <c r="A34" s="96"/>
      <c r="B34" s="135" t="s">
        <v>136</v>
      </c>
      <c r="C34" s="135" t="s">
        <v>21</v>
      </c>
      <c r="D34" s="135">
        <v>0</v>
      </c>
      <c r="E34" s="149" t="s">
        <v>135</v>
      </c>
      <c r="F34" s="148"/>
      <c r="G34" s="138"/>
      <c r="H34" s="138"/>
      <c r="I34" s="138"/>
      <c r="J34" s="142">
        <v>253000</v>
      </c>
      <c r="K34" s="138"/>
      <c r="L34" s="138"/>
      <c r="M34" s="141">
        <v>0</v>
      </c>
      <c r="N34" s="138"/>
      <c r="O34" s="138"/>
      <c r="P34" s="138"/>
      <c r="Q34" s="138"/>
      <c r="R34" s="140"/>
      <c r="S34" s="139"/>
      <c r="T34" s="138"/>
      <c r="U34" s="138"/>
      <c r="V34" s="101">
        <f>J34-M34</f>
        <v>253000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45"/>
      <c r="AG34" s="140"/>
      <c r="AH34" s="137" t="s">
        <v>13</v>
      </c>
      <c r="AI34" s="129" t="s">
        <v>12</v>
      </c>
      <c r="AJ34" s="147"/>
      <c r="AK34" s="147"/>
      <c r="AL34" s="100"/>
      <c r="AM34" s="100"/>
      <c r="AN34" s="100"/>
      <c r="AO34" s="100"/>
      <c r="AP34" s="119">
        <v>253000</v>
      </c>
      <c r="AQ34" s="119">
        <v>0</v>
      </c>
      <c r="AR34" s="119">
        <f>+AP34-AQ34</f>
        <v>253000</v>
      </c>
      <c r="AS34" s="119"/>
      <c r="AT34" s="70"/>
      <c r="AU34" s="70"/>
      <c r="AV34" s="70"/>
      <c r="AW34" s="69"/>
    </row>
    <row r="35" spans="1:49" ht="24" hidden="1" customHeight="1" x14ac:dyDescent="0.25">
      <c r="A35" s="96"/>
      <c r="B35" s="136" t="s">
        <v>134</v>
      </c>
      <c r="C35" s="136" t="s">
        <v>21</v>
      </c>
      <c r="D35" s="135">
        <v>0</v>
      </c>
      <c r="E35" s="149" t="s">
        <v>133</v>
      </c>
      <c r="F35" s="148"/>
      <c r="G35" s="138"/>
      <c r="H35" s="138"/>
      <c r="I35" s="138"/>
      <c r="J35" s="142">
        <v>73480</v>
      </c>
      <c r="K35" s="138"/>
      <c r="L35" s="138"/>
      <c r="M35" s="141">
        <v>0</v>
      </c>
      <c r="N35" s="138"/>
      <c r="O35" s="138"/>
      <c r="P35" s="138"/>
      <c r="Q35" s="138"/>
      <c r="R35" s="140"/>
      <c r="S35" s="139"/>
      <c r="T35" s="138"/>
      <c r="U35" s="138"/>
      <c r="V35" s="101">
        <f>J35-M35</f>
        <v>73480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145"/>
      <c r="AG35" s="140"/>
      <c r="AH35" s="137" t="s">
        <v>13</v>
      </c>
      <c r="AI35" s="129" t="s">
        <v>12</v>
      </c>
      <c r="AJ35" s="147"/>
      <c r="AK35" s="147"/>
      <c r="AL35" s="100"/>
      <c r="AM35" s="100"/>
      <c r="AN35" s="100"/>
      <c r="AO35" s="100"/>
      <c r="AP35" s="119">
        <v>73480</v>
      </c>
      <c r="AQ35" s="119">
        <v>0</v>
      </c>
      <c r="AR35" s="119">
        <f>+AP35-AQ35</f>
        <v>73480</v>
      </c>
      <c r="AS35" s="119"/>
      <c r="AT35" s="70"/>
      <c r="AU35" s="70"/>
      <c r="AV35" s="70"/>
      <c r="AW35" s="69"/>
    </row>
    <row r="36" spans="1:49" ht="24" hidden="1" customHeight="1" x14ac:dyDescent="0.25">
      <c r="A36" s="96" t="s">
        <v>19</v>
      </c>
      <c r="B36" s="136">
        <v>4952</v>
      </c>
      <c r="C36" s="130"/>
      <c r="D36" s="135">
        <v>110</v>
      </c>
      <c r="E36" s="146" t="s">
        <v>132</v>
      </c>
      <c r="F36" s="138"/>
      <c r="G36" s="138"/>
      <c r="H36" s="138"/>
      <c r="I36" s="138"/>
      <c r="J36" s="142">
        <v>30800</v>
      </c>
      <c r="K36" s="138"/>
      <c r="L36" s="138"/>
      <c r="M36" s="141">
        <v>269.5</v>
      </c>
      <c r="N36" s="138"/>
      <c r="O36" s="138"/>
      <c r="P36" s="138"/>
      <c r="Q36" s="138"/>
      <c r="R36" s="140"/>
      <c r="S36" s="139"/>
      <c r="T36" s="138"/>
      <c r="U36" s="138"/>
      <c r="V36" s="101">
        <f>J36-M36</f>
        <v>30530.5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45"/>
      <c r="AG36" s="140"/>
      <c r="AH36" s="137" t="s">
        <v>13</v>
      </c>
      <c r="AI36" s="129" t="s">
        <v>12</v>
      </c>
      <c r="AJ36" s="98"/>
      <c r="AK36" s="98"/>
      <c r="AL36" s="100">
        <v>2</v>
      </c>
      <c r="AM36" s="100">
        <v>143.86000000000001</v>
      </c>
      <c r="AN36" s="100">
        <v>1</v>
      </c>
      <c r="AO36" s="100">
        <v>81.239999999999995</v>
      </c>
      <c r="AP36" s="119">
        <v>30800</v>
      </c>
      <c r="AQ36" s="119">
        <v>462</v>
      </c>
      <c r="AR36" s="119">
        <f>+AP36-AQ36</f>
        <v>30338</v>
      </c>
      <c r="AS36" s="119">
        <f>AM36*5000+AO36*5000</f>
        <v>1125500</v>
      </c>
      <c r="AT36" s="70"/>
      <c r="AU36" s="70"/>
      <c r="AV36" s="70"/>
      <c r="AW36" s="69"/>
    </row>
    <row r="37" spans="1:49" ht="24" hidden="1" customHeight="1" x14ac:dyDescent="0.25">
      <c r="A37" s="96"/>
      <c r="B37" s="136">
        <v>4948</v>
      </c>
      <c r="C37" s="130"/>
      <c r="D37" s="135">
        <v>109</v>
      </c>
      <c r="E37" s="146" t="s">
        <v>131</v>
      </c>
      <c r="F37" s="138"/>
      <c r="G37" s="138"/>
      <c r="H37" s="138"/>
      <c r="I37" s="138"/>
      <c r="J37" s="142">
        <v>124000</v>
      </c>
      <c r="K37" s="138"/>
      <c r="L37" s="138"/>
      <c r="M37" s="142">
        <v>1808.31</v>
      </c>
      <c r="N37" s="138"/>
      <c r="O37" s="138"/>
      <c r="P37" s="138"/>
      <c r="Q37" s="138"/>
      <c r="R37" s="140"/>
      <c r="S37" s="139"/>
      <c r="T37" s="138"/>
      <c r="U37" s="138"/>
      <c r="V37" s="101">
        <f>J37-M37</f>
        <v>122191.69</v>
      </c>
      <c r="W37" s="138"/>
      <c r="X37" s="138"/>
      <c r="Y37" s="138"/>
      <c r="Z37" s="138"/>
      <c r="AA37" s="138"/>
      <c r="AB37" s="138"/>
      <c r="AC37" s="138"/>
      <c r="AD37" s="138"/>
      <c r="AE37" s="138"/>
      <c r="AF37" s="145"/>
      <c r="AG37" s="140"/>
      <c r="AH37" s="137" t="s">
        <v>13</v>
      </c>
      <c r="AI37" s="129" t="s">
        <v>12</v>
      </c>
      <c r="AJ37" s="98"/>
      <c r="AK37" s="98"/>
      <c r="AL37" s="100"/>
      <c r="AM37" s="100"/>
      <c r="AN37" s="100"/>
      <c r="AO37" s="100"/>
      <c r="AP37" s="119">
        <v>124000</v>
      </c>
      <c r="AQ37" s="119">
        <v>3100</v>
      </c>
      <c r="AR37" s="119">
        <f>+AP37-AQ37</f>
        <v>120900</v>
      </c>
      <c r="AS37" s="119"/>
      <c r="AT37" s="70"/>
      <c r="AU37" s="70"/>
      <c r="AV37" s="70"/>
      <c r="AW37" s="69"/>
    </row>
    <row r="38" spans="1:49" ht="24" hidden="1" customHeight="1" x14ac:dyDescent="0.25">
      <c r="A38" s="96"/>
      <c r="B38" s="136">
        <v>4949</v>
      </c>
      <c r="C38" s="130"/>
      <c r="D38" s="135">
        <v>109</v>
      </c>
      <c r="E38" s="144" t="s">
        <v>130</v>
      </c>
      <c r="F38" s="138"/>
      <c r="G38" s="138"/>
      <c r="H38" s="138"/>
      <c r="I38" s="138"/>
      <c r="J38" s="142">
        <v>1900</v>
      </c>
      <c r="K38" s="138"/>
      <c r="L38" s="138"/>
      <c r="M38" s="141">
        <v>27.72</v>
      </c>
      <c r="N38" s="138"/>
      <c r="O38" s="138"/>
      <c r="P38" s="138"/>
      <c r="Q38" s="138"/>
      <c r="R38" s="140"/>
      <c r="S38" s="139"/>
      <c r="T38" s="138"/>
      <c r="U38" s="138"/>
      <c r="V38" s="101">
        <f>J38-M38</f>
        <v>1872.28</v>
      </c>
      <c r="W38" s="138"/>
      <c r="X38" s="138"/>
      <c r="Y38" s="138"/>
      <c r="Z38" s="138"/>
      <c r="AA38" s="138"/>
      <c r="AB38" s="138"/>
      <c r="AC38" s="138"/>
      <c r="AD38" s="138"/>
      <c r="AE38" s="138"/>
      <c r="AF38" s="145"/>
      <c r="AG38" s="140"/>
      <c r="AH38" s="137" t="s">
        <v>13</v>
      </c>
      <c r="AI38" s="129" t="s">
        <v>12</v>
      </c>
      <c r="AJ38" s="98"/>
      <c r="AK38" s="98"/>
      <c r="AL38" s="100"/>
      <c r="AM38" s="100"/>
      <c r="AN38" s="100"/>
      <c r="AO38" s="100"/>
      <c r="AP38" s="119">
        <v>1900</v>
      </c>
      <c r="AQ38" s="119">
        <v>47.5</v>
      </c>
      <c r="AR38" s="119">
        <f>+AP38-AQ38</f>
        <v>1852.5</v>
      </c>
      <c r="AS38" s="119"/>
      <c r="AT38" s="70"/>
      <c r="AU38" s="70"/>
      <c r="AV38" s="70"/>
      <c r="AW38" s="69"/>
    </row>
    <row r="39" spans="1:49" ht="24" hidden="1" customHeight="1" x14ac:dyDescent="0.25">
      <c r="A39" s="96"/>
      <c r="B39" s="136">
        <v>4950</v>
      </c>
      <c r="C39" s="130"/>
      <c r="D39" s="135">
        <v>109</v>
      </c>
      <c r="E39" s="144" t="s">
        <v>129</v>
      </c>
      <c r="F39" s="138"/>
      <c r="G39" s="138"/>
      <c r="H39" s="138"/>
      <c r="I39" s="138"/>
      <c r="J39" s="142">
        <v>5600</v>
      </c>
      <c r="K39" s="138"/>
      <c r="L39" s="138"/>
      <c r="M39" s="141">
        <v>81.69</v>
      </c>
      <c r="N39" s="138"/>
      <c r="O39" s="138"/>
      <c r="P39" s="138"/>
      <c r="Q39" s="138"/>
      <c r="R39" s="140"/>
      <c r="S39" s="139"/>
      <c r="T39" s="138"/>
      <c r="U39" s="138"/>
      <c r="V39" s="101">
        <f>J39-M39</f>
        <v>5518.31</v>
      </c>
      <c r="W39" s="138"/>
      <c r="X39" s="138"/>
      <c r="Y39" s="138"/>
      <c r="Z39" s="138"/>
      <c r="AA39" s="138"/>
      <c r="AB39" s="138"/>
      <c r="AC39" s="138"/>
      <c r="AD39" s="138"/>
      <c r="AE39" s="138"/>
      <c r="AF39" s="145"/>
      <c r="AG39" s="140"/>
      <c r="AH39" s="137" t="s">
        <v>13</v>
      </c>
      <c r="AI39" s="129" t="s">
        <v>12</v>
      </c>
      <c r="AJ39" s="98"/>
      <c r="AK39" s="98"/>
      <c r="AL39" s="100"/>
      <c r="AM39" s="100"/>
      <c r="AN39" s="100"/>
      <c r="AO39" s="100"/>
      <c r="AP39" s="119">
        <v>5600</v>
      </c>
      <c r="AQ39" s="119">
        <v>140</v>
      </c>
      <c r="AR39" s="119">
        <f>+AP39-AQ39</f>
        <v>5460</v>
      </c>
      <c r="AS39" s="119"/>
      <c r="AT39" s="70"/>
      <c r="AU39" s="70"/>
      <c r="AV39" s="70"/>
      <c r="AW39" s="69"/>
    </row>
    <row r="40" spans="1:49" ht="24" hidden="1" customHeight="1" x14ac:dyDescent="0.25">
      <c r="A40" s="96"/>
      <c r="B40" s="136">
        <v>4953</v>
      </c>
      <c r="C40" s="130"/>
      <c r="D40" s="135">
        <v>109</v>
      </c>
      <c r="E40" s="144" t="s">
        <v>128</v>
      </c>
      <c r="F40" s="138"/>
      <c r="G40" s="138"/>
      <c r="H40" s="138"/>
      <c r="I40" s="138"/>
      <c r="J40" s="142">
        <v>16300</v>
      </c>
      <c r="K40" s="138"/>
      <c r="L40" s="138"/>
      <c r="M40" s="141">
        <v>237.72</v>
      </c>
      <c r="N40" s="138"/>
      <c r="O40" s="138"/>
      <c r="P40" s="138"/>
      <c r="Q40" s="138"/>
      <c r="R40" s="140"/>
      <c r="S40" s="139"/>
      <c r="T40" s="138"/>
      <c r="U40" s="138"/>
      <c r="V40" s="101">
        <f>J40-M40</f>
        <v>16062.28</v>
      </c>
      <c r="W40" s="138"/>
      <c r="X40" s="138"/>
      <c r="Y40" s="138"/>
      <c r="Z40" s="138"/>
      <c r="AA40" s="138"/>
      <c r="AB40" s="138"/>
      <c r="AC40" s="138"/>
      <c r="AD40" s="138"/>
      <c r="AE40" s="138"/>
      <c r="AF40" s="145"/>
      <c r="AG40" s="140"/>
      <c r="AH40" s="137" t="s">
        <v>13</v>
      </c>
      <c r="AI40" s="129" t="s">
        <v>12</v>
      </c>
      <c r="AJ40" s="98"/>
      <c r="AK40" s="98"/>
      <c r="AL40" s="100"/>
      <c r="AM40" s="100"/>
      <c r="AN40" s="100"/>
      <c r="AO40" s="100"/>
      <c r="AP40" s="119">
        <v>16300</v>
      </c>
      <c r="AQ40" s="119">
        <v>407.5</v>
      </c>
      <c r="AR40" s="119">
        <f>+AP40-AQ40</f>
        <v>15892.5</v>
      </c>
      <c r="AS40" s="119"/>
      <c r="AT40" s="70"/>
      <c r="AU40" s="70"/>
      <c r="AV40" s="70"/>
      <c r="AW40" s="69"/>
    </row>
    <row r="41" spans="1:49" ht="24" hidden="1" customHeight="1" x14ac:dyDescent="0.25">
      <c r="A41" s="96" t="s">
        <v>43</v>
      </c>
      <c r="B41" s="136">
        <v>4951</v>
      </c>
      <c r="C41" s="130"/>
      <c r="D41" s="135">
        <v>291</v>
      </c>
      <c r="E41" s="143" t="s">
        <v>127</v>
      </c>
      <c r="F41" s="101"/>
      <c r="G41" s="101"/>
      <c r="H41" s="101"/>
      <c r="I41" s="101"/>
      <c r="J41" s="142">
        <v>7500</v>
      </c>
      <c r="K41" s="138"/>
      <c r="L41" s="138"/>
      <c r="M41" s="141">
        <v>196.91</v>
      </c>
      <c r="N41" s="138"/>
      <c r="O41" s="138"/>
      <c r="P41" s="138"/>
      <c r="Q41" s="138"/>
      <c r="R41" s="140"/>
      <c r="S41" s="139"/>
      <c r="T41" s="138"/>
      <c r="U41" s="138"/>
      <c r="V41" s="101">
        <f>J41-M41</f>
        <v>7303.09</v>
      </c>
      <c r="W41" s="101"/>
      <c r="X41" s="101"/>
      <c r="Y41" s="101"/>
      <c r="Z41" s="101"/>
      <c r="AA41" s="101"/>
      <c r="AB41" s="101"/>
      <c r="AC41" s="101"/>
      <c r="AD41" s="101"/>
      <c r="AE41" s="101"/>
      <c r="AF41" s="120"/>
      <c r="AG41" s="122"/>
      <c r="AH41" s="137" t="s">
        <v>13</v>
      </c>
      <c r="AI41" s="129" t="s">
        <v>12</v>
      </c>
      <c r="AJ41" s="98"/>
      <c r="AK41" s="98"/>
      <c r="AL41" s="100"/>
      <c r="AM41" s="100"/>
      <c r="AN41" s="100"/>
      <c r="AO41" s="100"/>
      <c r="AP41" s="119">
        <v>7500</v>
      </c>
      <c r="AQ41" s="119">
        <v>337.5</v>
      </c>
      <c r="AR41" s="119">
        <f>+AP41-AQ41</f>
        <v>7162.5</v>
      </c>
      <c r="AS41" s="119"/>
      <c r="AT41" s="70"/>
      <c r="AU41" s="70"/>
      <c r="AV41" s="70"/>
      <c r="AW41" s="69"/>
    </row>
    <row r="42" spans="1:49" ht="24" hidden="1" customHeight="1" x14ac:dyDescent="0.25">
      <c r="A42" s="96"/>
      <c r="B42" s="136">
        <v>4954</v>
      </c>
      <c r="C42" s="130"/>
      <c r="D42" s="135">
        <v>291</v>
      </c>
      <c r="E42" s="144" t="s">
        <v>126</v>
      </c>
      <c r="F42" s="101"/>
      <c r="G42" s="101"/>
      <c r="H42" s="101"/>
      <c r="I42" s="101"/>
      <c r="J42" s="142">
        <v>7700</v>
      </c>
      <c r="K42" s="138"/>
      <c r="L42" s="138"/>
      <c r="M42" s="141">
        <v>202.16</v>
      </c>
      <c r="N42" s="138"/>
      <c r="O42" s="138"/>
      <c r="P42" s="138"/>
      <c r="Q42" s="138"/>
      <c r="R42" s="140"/>
      <c r="S42" s="139"/>
      <c r="T42" s="138"/>
      <c r="U42" s="138"/>
      <c r="V42" s="101">
        <f>J42-M42</f>
        <v>7497.84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20"/>
      <c r="AG42" s="122"/>
      <c r="AH42" s="137" t="s">
        <v>13</v>
      </c>
      <c r="AI42" s="129" t="s">
        <v>12</v>
      </c>
      <c r="AJ42" s="98"/>
      <c r="AK42" s="98"/>
      <c r="AL42" s="100"/>
      <c r="AM42" s="100"/>
      <c r="AN42" s="100"/>
      <c r="AO42" s="100"/>
      <c r="AP42" s="119">
        <v>7700</v>
      </c>
      <c r="AQ42" s="119">
        <v>346.5</v>
      </c>
      <c r="AR42" s="119">
        <f>+AP42-AQ42</f>
        <v>7353.5</v>
      </c>
      <c r="AS42" s="119"/>
      <c r="AT42" s="70"/>
      <c r="AU42" s="70"/>
      <c r="AV42" s="70"/>
      <c r="AW42" s="69"/>
    </row>
    <row r="43" spans="1:49" ht="24" hidden="1" customHeight="1" x14ac:dyDescent="0.25">
      <c r="A43" s="96"/>
      <c r="B43" s="136">
        <v>4955</v>
      </c>
      <c r="C43" s="130"/>
      <c r="D43" s="135">
        <v>210</v>
      </c>
      <c r="E43" s="143" t="s">
        <v>125</v>
      </c>
      <c r="F43" s="101"/>
      <c r="G43" s="101"/>
      <c r="H43" s="101"/>
      <c r="I43" s="101"/>
      <c r="J43" s="142">
        <v>2500</v>
      </c>
      <c r="K43" s="138"/>
      <c r="L43" s="138"/>
      <c r="M43" s="141">
        <v>65.66</v>
      </c>
      <c r="N43" s="138"/>
      <c r="O43" s="138"/>
      <c r="P43" s="138"/>
      <c r="Q43" s="138"/>
      <c r="R43" s="140"/>
      <c r="S43" s="139"/>
      <c r="T43" s="138"/>
      <c r="U43" s="138"/>
      <c r="V43" s="101">
        <f>J43-M43</f>
        <v>2434.34</v>
      </c>
      <c r="W43" s="101"/>
      <c r="X43" s="101"/>
      <c r="Y43" s="101"/>
      <c r="Z43" s="101"/>
      <c r="AA43" s="101"/>
      <c r="AB43" s="101"/>
      <c r="AC43" s="101"/>
      <c r="AD43" s="101"/>
      <c r="AE43" s="101"/>
      <c r="AF43" s="120"/>
      <c r="AG43" s="122"/>
      <c r="AH43" s="137" t="s">
        <v>13</v>
      </c>
      <c r="AI43" s="129" t="s">
        <v>12</v>
      </c>
      <c r="AJ43" s="98"/>
      <c r="AK43" s="98"/>
      <c r="AL43" s="100"/>
      <c r="AM43" s="100"/>
      <c r="AN43" s="100"/>
      <c r="AO43" s="100"/>
      <c r="AP43" s="119">
        <v>2500</v>
      </c>
      <c r="AQ43" s="119">
        <v>112.5</v>
      </c>
      <c r="AR43" s="119">
        <f>+AP43-AQ43</f>
        <v>2387.5</v>
      </c>
      <c r="AS43" s="119"/>
      <c r="AT43" s="70"/>
      <c r="AU43" s="70"/>
      <c r="AV43" s="70"/>
      <c r="AW43" s="69"/>
    </row>
    <row r="44" spans="1:49" ht="24" hidden="1" customHeight="1" x14ac:dyDescent="0.25">
      <c r="A44" s="96"/>
      <c r="B44" s="136">
        <v>4956</v>
      </c>
      <c r="C44" s="130"/>
      <c r="D44" s="135">
        <v>210</v>
      </c>
      <c r="E44" s="143" t="s">
        <v>124</v>
      </c>
      <c r="F44" s="101"/>
      <c r="G44" s="101"/>
      <c r="H44" s="101"/>
      <c r="I44" s="101"/>
      <c r="J44" s="142">
        <v>28000</v>
      </c>
      <c r="K44" s="138"/>
      <c r="L44" s="138"/>
      <c r="M44" s="141">
        <v>735</v>
      </c>
      <c r="N44" s="138"/>
      <c r="O44" s="138"/>
      <c r="P44" s="138"/>
      <c r="Q44" s="138"/>
      <c r="R44" s="140"/>
      <c r="S44" s="139"/>
      <c r="T44" s="138"/>
      <c r="U44" s="138"/>
      <c r="V44" s="101">
        <f>J44-M44</f>
        <v>27265</v>
      </c>
      <c r="W44" s="101"/>
      <c r="X44" s="101"/>
      <c r="Y44" s="101"/>
      <c r="Z44" s="101"/>
      <c r="AA44" s="101"/>
      <c r="AB44" s="101"/>
      <c r="AC44" s="101"/>
      <c r="AD44" s="101"/>
      <c r="AE44" s="101"/>
      <c r="AF44" s="120"/>
      <c r="AG44" s="122"/>
      <c r="AH44" s="137" t="s">
        <v>13</v>
      </c>
      <c r="AI44" s="129" t="s">
        <v>12</v>
      </c>
      <c r="AJ44" s="98"/>
      <c r="AK44" s="98"/>
      <c r="AL44" s="100"/>
      <c r="AM44" s="100"/>
      <c r="AN44" s="100"/>
      <c r="AO44" s="100"/>
      <c r="AP44" s="119">
        <v>28000</v>
      </c>
      <c r="AQ44" s="119">
        <v>1260</v>
      </c>
      <c r="AR44" s="119">
        <f>+AP44-AQ44</f>
        <v>26740</v>
      </c>
      <c r="AS44" s="119"/>
      <c r="AT44" s="70"/>
      <c r="AU44" s="70"/>
      <c r="AV44" s="70"/>
      <c r="AW44" s="69"/>
    </row>
    <row r="45" spans="1:49" ht="24" hidden="1" customHeight="1" x14ac:dyDescent="0.25">
      <c r="A45" s="96"/>
      <c r="B45" s="136">
        <v>4957</v>
      </c>
      <c r="C45" s="130"/>
      <c r="D45" s="135">
        <v>211</v>
      </c>
      <c r="E45" s="134" t="s">
        <v>123</v>
      </c>
      <c r="F45" s="75"/>
      <c r="G45" s="75"/>
      <c r="H45" s="75"/>
      <c r="I45" s="75"/>
      <c r="J45" s="133">
        <v>2100</v>
      </c>
      <c r="K45" s="130"/>
      <c r="L45" s="130"/>
      <c r="M45" s="4">
        <v>55.16</v>
      </c>
      <c r="N45" s="130"/>
      <c r="O45" s="130"/>
      <c r="P45" s="130"/>
      <c r="Q45" s="130"/>
      <c r="R45" s="132"/>
      <c r="S45" s="131"/>
      <c r="T45" s="130"/>
      <c r="U45" s="130"/>
      <c r="V45" s="75">
        <f>J45-M45</f>
        <v>2044.84</v>
      </c>
      <c r="W45" s="75"/>
      <c r="X45" s="75"/>
      <c r="Y45" s="75"/>
      <c r="Z45" s="75"/>
      <c r="AA45" s="75"/>
      <c r="AB45" s="75"/>
      <c r="AC45" s="75"/>
      <c r="AD45" s="75"/>
      <c r="AE45" s="75"/>
      <c r="AF45" s="74"/>
      <c r="AG45" s="73"/>
      <c r="AH45" s="94" t="s">
        <v>13</v>
      </c>
      <c r="AI45" s="129" t="s">
        <v>12</v>
      </c>
      <c r="AJ45" s="70"/>
      <c r="AK45" s="70"/>
      <c r="AL45" s="3"/>
      <c r="AM45" s="3"/>
      <c r="AN45" s="3"/>
      <c r="AO45" s="3"/>
      <c r="AP45" s="71">
        <v>2100</v>
      </c>
      <c r="AQ45" s="71">
        <v>94.5</v>
      </c>
      <c r="AR45" s="71">
        <f>+AP45-AQ45</f>
        <v>2005.5</v>
      </c>
      <c r="AS45" s="71"/>
      <c r="AT45" s="70"/>
      <c r="AU45" s="70"/>
      <c r="AV45" s="70"/>
      <c r="AW45" s="69"/>
    </row>
    <row r="46" spans="1:49" ht="24" hidden="1" customHeight="1" x14ac:dyDescent="0.25">
      <c r="A46" s="96"/>
      <c r="B46" s="136">
        <v>4958</v>
      </c>
      <c r="C46" s="130"/>
      <c r="D46" s="135">
        <v>211</v>
      </c>
      <c r="E46" s="134" t="s">
        <v>122</v>
      </c>
      <c r="F46" s="75"/>
      <c r="G46" s="75"/>
      <c r="H46" s="75"/>
      <c r="I46" s="75"/>
      <c r="J46" s="133">
        <v>8800</v>
      </c>
      <c r="K46" s="130"/>
      <c r="L46" s="130"/>
      <c r="M46" s="4">
        <v>231</v>
      </c>
      <c r="N46" s="130"/>
      <c r="O46" s="130"/>
      <c r="P46" s="130"/>
      <c r="Q46" s="130"/>
      <c r="R46" s="132"/>
      <c r="S46" s="131"/>
      <c r="T46" s="130"/>
      <c r="U46" s="130"/>
      <c r="V46" s="75">
        <f>J46-M46</f>
        <v>8569</v>
      </c>
      <c r="W46" s="75"/>
      <c r="X46" s="75"/>
      <c r="Y46" s="75"/>
      <c r="Z46" s="75"/>
      <c r="AA46" s="75"/>
      <c r="AB46" s="75"/>
      <c r="AC46" s="75"/>
      <c r="AD46" s="75"/>
      <c r="AE46" s="75"/>
      <c r="AF46" s="74"/>
      <c r="AG46" s="73"/>
      <c r="AH46" s="94" t="s">
        <v>13</v>
      </c>
      <c r="AI46" s="129" t="s">
        <v>12</v>
      </c>
      <c r="AJ46" s="70"/>
      <c r="AK46" s="70"/>
      <c r="AL46" s="3"/>
      <c r="AM46" s="3"/>
      <c r="AN46" s="3"/>
      <c r="AO46" s="3"/>
      <c r="AP46" s="71">
        <v>8800</v>
      </c>
      <c r="AQ46" s="71">
        <v>396</v>
      </c>
      <c r="AR46" s="71">
        <f>+AP46-AQ46</f>
        <v>8404</v>
      </c>
      <c r="AS46" s="71"/>
      <c r="AT46" s="70"/>
      <c r="AU46" s="70"/>
      <c r="AV46" s="70"/>
      <c r="AW46" s="69"/>
    </row>
    <row r="47" spans="1:49" ht="24" hidden="1" customHeight="1" x14ac:dyDescent="0.25">
      <c r="A47" s="96"/>
      <c r="B47" s="136">
        <v>4959</v>
      </c>
      <c r="C47" s="130"/>
      <c r="D47" s="135">
        <v>291</v>
      </c>
      <c r="E47" s="134" t="s">
        <v>121</v>
      </c>
      <c r="F47" s="75"/>
      <c r="G47" s="75"/>
      <c r="H47" s="75"/>
      <c r="I47" s="75"/>
      <c r="J47" s="133">
        <v>7141</v>
      </c>
      <c r="K47" s="130"/>
      <c r="L47" s="130"/>
      <c r="M47" s="4">
        <v>187.46</v>
      </c>
      <c r="N47" s="130"/>
      <c r="O47" s="130"/>
      <c r="P47" s="130"/>
      <c r="Q47" s="130"/>
      <c r="R47" s="132"/>
      <c r="S47" s="131"/>
      <c r="T47" s="130"/>
      <c r="U47" s="130"/>
      <c r="V47" s="75">
        <f>J47-M47</f>
        <v>6953.54</v>
      </c>
      <c r="W47" s="75"/>
      <c r="X47" s="75"/>
      <c r="Y47" s="75"/>
      <c r="Z47" s="75"/>
      <c r="AA47" s="75"/>
      <c r="AB47" s="75"/>
      <c r="AC47" s="75"/>
      <c r="AD47" s="75"/>
      <c r="AE47" s="75"/>
      <c r="AF47" s="74"/>
      <c r="AG47" s="73"/>
      <c r="AH47" s="94" t="s">
        <v>13</v>
      </c>
      <c r="AI47" s="129" t="s">
        <v>12</v>
      </c>
      <c r="AJ47" s="70"/>
      <c r="AK47" s="70"/>
      <c r="AL47" s="3"/>
      <c r="AM47" s="3"/>
      <c r="AN47" s="3"/>
      <c r="AO47" s="3"/>
      <c r="AP47" s="71">
        <v>7141</v>
      </c>
      <c r="AQ47" s="71">
        <v>321.35000000000002</v>
      </c>
      <c r="AR47" s="71">
        <f>+AP47-AQ47</f>
        <v>6819.65</v>
      </c>
      <c r="AS47" s="71"/>
      <c r="AT47" s="70"/>
      <c r="AU47" s="70"/>
      <c r="AV47" s="70"/>
      <c r="AW47" s="69"/>
    </row>
    <row r="48" spans="1:49" ht="24" hidden="1" customHeight="1" x14ac:dyDescent="0.25">
      <c r="A48" s="96"/>
      <c r="B48" s="136">
        <v>4960</v>
      </c>
      <c r="C48" s="130"/>
      <c r="D48" s="135">
        <v>291</v>
      </c>
      <c r="E48" s="134" t="s">
        <v>120</v>
      </c>
      <c r="F48" s="75"/>
      <c r="G48" s="75"/>
      <c r="H48" s="75"/>
      <c r="I48" s="75"/>
      <c r="J48" s="133">
        <v>24196</v>
      </c>
      <c r="K48" s="130"/>
      <c r="L48" s="130"/>
      <c r="M48" s="4">
        <v>635.17999999999995</v>
      </c>
      <c r="N48" s="130"/>
      <c r="O48" s="130"/>
      <c r="P48" s="130"/>
      <c r="Q48" s="130"/>
      <c r="R48" s="132"/>
      <c r="S48" s="131"/>
      <c r="T48" s="130"/>
      <c r="U48" s="130"/>
      <c r="V48" s="75">
        <f>J48-M48</f>
        <v>23560.82</v>
      </c>
      <c r="W48" s="75"/>
      <c r="X48" s="75"/>
      <c r="Y48" s="75"/>
      <c r="Z48" s="75"/>
      <c r="AA48" s="75"/>
      <c r="AB48" s="75"/>
      <c r="AC48" s="75"/>
      <c r="AD48" s="75"/>
      <c r="AE48" s="75"/>
      <c r="AF48" s="74"/>
      <c r="AG48" s="73"/>
      <c r="AH48" s="94" t="s">
        <v>13</v>
      </c>
      <c r="AI48" s="129" t="s">
        <v>12</v>
      </c>
      <c r="AJ48" s="70"/>
      <c r="AK48" s="70"/>
      <c r="AL48" s="3"/>
      <c r="AM48" s="3"/>
      <c r="AN48" s="3"/>
      <c r="AO48" s="3"/>
      <c r="AP48" s="71">
        <v>24196</v>
      </c>
      <c r="AQ48" s="71">
        <v>1088.82</v>
      </c>
      <c r="AR48" s="71">
        <f>+AP48-AQ48</f>
        <v>23107.18</v>
      </c>
      <c r="AS48" s="71"/>
      <c r="AT48" s="70"/>
      <c r="AU48" s="70"/>
      <c r="AV48" s="70"/>
      <c r="AW48" s="69"/>
    </row>
    <row r="49" spans="1:49" hidden="1" x14ac:dyDescent="0.25">
      <c r="A49" s="79"/>
      <c r="B49" s="136" t="s">
        <v>11</v>
      </c>
      <c r="C49" s="130"/>
      <c r="D49" s="135"/>
      <c r="E49" s="134"/>
      <c r="F49" s="75"/>
      <c r="G49" s="75"/>
      <c r="H49" s="75"/>
      <c r="I49" s="75"/>
      <c r="J49" s="133"/>
      <c r="K49" s="130"/>
      <c r="L49" s="130"/>
      <c r="M49" s="4"/>
      <c r="N49" s="130"/>
      <c r="O49" s="130"/>
      <c r="P49" s="130"/>
      <c r="Q49" s="130"/>
      <c r="R49" s="132"/>
      <c r="S49" s="131"/>
      <c r="T49" s="130"/>
      <c r="U49" s="130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6">
        <f>831+899+416+606+2085+794</f>
        <v>5631</v>
      </c>
      <c r="AG49" s="123"/>
      <c r="AH49" s="103"/>
      <c r="AI49" s="129"/>
      <c r="AJ49" s="70"/>
      <c r="AK49" s="70"/>
      <c r="AL49" s="3"/>
      <c r="AM49" s="3"/>
      <c r="AN49" s="3"/>
      <c r="AO49" s="3"/>
      <c r="AP49" s="71"/>
      <c r="AQ49" s="71"/>
      <c r="AR49" s="71"/>
      <c r="AS49" s="71"/>
      <c r="AT49" s="70"/>
      <c r="AU49" s="70"/>
      <c r="AV49" s="70"/>
      <c r="AW49" s="69"/>
    </row>
    <row r="50" spans="1:49" s="97" customFormat="1" ht="39" customHeight="1" x14ac:dyDescent="0.25">
      <c r="A50" s="102">
        <v>5</v>
      </c>
      <c r="B50" s="101" t="s">
        <v>119</v>
      </c>
      <c r="C50" s="100"/>
      <c r="D50" s="100"/>
      <c r="E50" s="100" t="s">
        <v>119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>
        <v>10</v>
      </c>
      <c r="S50" s="98" t="s">
        <v>118</v>
      </c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>
        <v>605</v>
      </c>
      <c r="AG50" s="100" t="s">
        <v>117</v>
      </c>
      <c r="AH50" s="100"/>
      <c r="AI50" s="100" t="s">
        <v>12</v>
      </c>
      <c r="AJ50" s="98" t="s">
        <v>27</v>
      </c>
      <c r="AK50" s="98">
        <v>8</v>
      </c>
      <c r="AL50" s="100">
        <f>AL53</f>
        <v>9</v>
      </c>
      <c r="AM50" s="100">
        <f>AM53</f>
        <v>411.19</v>
      </c>
      <c r="AN50" s="100">
        <f>AN53</f>
        <v>0</v>
      </c>
      <c r="AO50" s="100">
        <f>AO53</f>
        <v>0</v>
      </c>
      <c r="AP50" s="119">
        <f>SUM(AP51:AP55)</f>
        <v>470285.39999999997</v>
      </c>
      <c r="AQ50" s="119">
        <f>SUM(AQ51:AQ55)</f>
        <v>128978.81</v>
      </c>
      <c r="AR50" s="119">
        <f>SUM(AR51:AR55)</f>
        <v>341306.58999999997</v>
      </c>
      <c r="AS50" s="119">
        <f>SUM(AS51:AS55)</f>
        <v>2878330</v>
      </c>
      <c r="AT50" s="98" t="s">
        <v>116</v>
      </c>
      <c r="AU50" s="99" t="s">
        <v>26</v>
      </c>
      <c r="AV50" s="99" t="s">
        <v>115</v>
      </c>
      <c r="AW50" s="99" t="s">
        <v>103</v>
      </c>
    </row>
    <row r="51" spans="1:49" ht="17.25" hidden="1" customHeight="1" x14ac:dyDescent="0.25">
      <c r="A51" s="96" t="s">
        <v>23</v>
      </c>
      <c r="B51" s="78">
        <v>90060</v>
      </c>
      <c r="C51" s="75">
        <v>0</v>
      </c>
      <c r="D51" s="75" t="s">
        <v>21</v>
      </c>
      <c r="E51" s="77" t="s">
        <v>114</v>
      </c>
      <c r="F51" s="75">
        <v>0</v>
      </c>
      <c r="G51" s="75" t="s">
        <v>16</v>
      </c>
      <c r="H51" s="75">
        <v>0</v>
      </c>
      <c r="I51" s="75">
        <v>0</v>
      </c>
      <c r="J51" s="75">
        <v>37600</v>
      </c>
      <c r="K51" s="75">
        <v>0</v>
      </c>
      <c r="L51" s="75">
        <f>K51+$I51</f>
        <v>0</v>
      </c>
      <c r="M51" s="75">
        <f>L51+$I51</f>
        <v>0</v>
      </c>
      <c r="N51" s="75">
        <f>M51+$I51</f>
        <v>0</v>
      </c>
      <c r="O51" s="75">
        <f>N51+$I51</f>
        <v>0</v>
      </c>
      <c r="P51" s="75">
        <f>O51+$I51</f>
        <v>0</v>
      </c>
      <c r="Q51" s="75">
        <f>P51+$I51</f>
        <v>0</v>
      </c>
      <c r="R51" s="73"/>
      <c r="S51" s="76"/>
      <c r="T51" s="75">
        <f>J51-K51</f>
        <v>37600</v>
      </c>
      <c r="U51" s="75">
        <f>J51-L51</f>
        <v>37600</v>
      </c>
      <c r="V51" s="75">
        <f>J51-M51</f>
        <v>37600</v>
      </c>
      <c r="W51" s="75">
        <f>J51-N51</f>
        <v>37600</v>
      </c>
      <c r="X51" s="75">
        <f>J51-O51</f>
        <v>37600</v>
      </c>
      <c r="Y51" s="75">
        <f>J51-P51</f>
        <v>37600</v>
      </c>
      <c r="Z51" s="75">
        <f>J51-Q51</f>
        <v>37600</v>
      </c>
      <c r="AA51" s="75"/>
      <c r="AB51" s="75"/>
      <c r="AC51" s="75"/>
      <c r="AD51" s="75"/>
      <c r="AE51" s="75"/>
      <c r="AF51" s="74"/>
      <c r="AG51" s="73"/>
      <c r="AH51" s="94" t="s">
        <v>13</v>
      </c>
      <c r="AI51" s="3" t="s">
        <v>12</v>
      </c>
      <c r="AJ51" s="70"/>
      <c r="AK51" s="70"/>
      <c r="AL51" s="3"/>
      <c r="AM51" s="3"/>
      <c r="AN51" s="3"/>
      <c r="AO51" s="3"/>
      <c r="AP51" s="71">
        <v>37600</v>
      </c>
      <c r="AQ51" s="71">
        <v>0</v>
      </c>
      <c r="AR51" s="71">
        <f>+AP51-AQ51</f>
        <v>37600</v>
      </c>
      <c r="AS51" s="71"/>
      <c r="AT51" s="70"/>
      <c r="AU51" s="70"/>
      <c r="AV51" s="70"/>
      <c r="AW51" s="69"/>
    </row>
    <row r="52" spans="1:49" ht="17.25" hidden="1" customHeight="1" x14ac:dyDescent="0.25">
      <c r="A52" s="96"/>
      <c r="B52" s="78">
        <v>90070</v>
      </c>
      <c r="C52" s="75">
        <v>0</v>
      </c>
      <c r="D52" s="75" t="s">
        <v>21</v>
      </c>
      <c r="E52" s="77" t="s">
        <v>113</v>
      </c>
      <c r="F52" s="75">
        <v>0</v>
      </c>
      <c r="G52" s="75" t="s">
        <v>16</v>
      </c>
      <c r="H52" s="75">
        <v>0</v>
      </c>
      <c r="I52" s="75">
        <v>0</v>
      </c>
      <c r="J52" s="75">
        <v>83400</v>
      </c>
      <c r="K52" s="75">
        <v>0</v>
      </c>
      <c r="L52" s="75">
        <f>K52+$I52</f>
        <v>0</v>
      </c>
      <c r="M52" s="75">
        <f>L52+$I52</f>
        <v>0</v>
      </c>
      <c r="N52" s="75">
        <f>M52+$I52</f>
        <v>0</v>
      </c>
      <c r="O52" s="75">
        <f>N52+$I52</f>
        <v>0</v>
      </c>
      <c r="P52" s="75">
        <f>O52+$I52</f>
        <v>0</v>
      </c>
      <c r="Q52" s="75">
        <f>P52+$I52</f>
        <v>0</v>
      </c>
      <c r="R52" s="73"/>
      <c r="S52" s="76"/>
      <c r="T52" s="75">
        <f>J52-K52</f>
        <v>83400</v>
      </c>
      <c r="U52" s="75">
        <f>J52-L52</f>
        <v>83400</v>
      </c>
      <c r="V52" s="75">
        <f>J52-M52</f>
        <v>83400</v>
      </c>
      <c r="W52" s="75">
        <f>J52-N52</f>
        <v>83400</v>
      </c>
      <c r="X52" s="75">
        <f>J52-O52</f>
        <v>83400</v>
      </c>
      <c r="Y52" s="75">
        <f>J52-P52</f>
        <v>83400</v>
      </c>
      <c r="Z52" s="75">
        <f>J52-Q52</f>
        <v>83400</v>
      </c>
      <c r="AA52" s="75"/>
      <c r="AB52" s="75"/>
      <c r="AC52" s="75"/>
      <c r="AD52" s="75"/>
      <c r="AE52" s="75"/>
      <c r="AF52" s="74"/>
      <c r="AG52" s="73"/>
      <c r="AH52" s="94" t="s">
        <v>13</v>
      </c>
      <c r="AI52" s="3" t="s">
        <v>12</v>
      </c>
      <c r="AJ52" s="70"/>
      <c r="AK52" s="70"/>
      <c r="AL52" s="3"/>
      <c r="AM52" s="3"/>
      <c r="AN52" s="3"/>
      <c r="AO52" s="3"/>
      <c r="AP52" s="71">
        <v>83400</v>
      </c>
      <c r="AQ52" s="71">
        <v>0</v>
      </c>
      <c r="AR52" s="71">
        <f>+AP52-AQ52</f>
        <v>83400</v>
      </c>
      <c r="AS52" s="71"/>
      <c r="AT52" s="70"/>
      <c r="AU52" s="70"/>
      <c r="AV52" s="70"/>
      <c r="AW52" s="69"/>
    </row>
    <row r="53" spans="1:49" s="80" customFormat="1" ht="17.25" hidden="1" customHeight="1" x14ac:dyDescent="0.25">
      <c r="A53" s="96" t="s">
        <v>19</v>
      </c>
      <c r="B53" s="92">
        <v>1636</v>
      </c>
      <c r="C53" s="88">
        <v>1</v>
      </c>
      <c r="D53" s="88" t="s">
        <v>18</v>
      </c>
      <c r="E53" s="128" t="s">
        <v>112</v>
      </c>
      <c r="F53" s="88">
        <v>1910</v>
      </c>
      <c r="G53" s="88" t="s">
        <v>16</v>
      </c>
      <c r="H53" s="88">
        <v>1.5</v>
      </c>
      <c r="I53" s="88">
        <v>147.46</v>
      </c>
      <c r="J53" s="88">
        <v>314833.25</v>
      </c>
      <c r="K53" s="88">
        <v>97979.29</v>
      </c>
      <c r="L53" s="88">
        <f>K53+$I53</f>
        <v>98126.75</v>
      </c>
      <c r="M53" s="88">
        <v>107987.29</v>
      </c>
      <c r="N53" s="88">
        <f>M53+$I53</f>
        <v>108134.75</v>
      </c>
      <c r="O53" s="88">
        <f>N53+$I53</f>
        <v>108282.21</v>
      </c>
      <c r="P53" s="88">
        <f>O53+$I53</f>
        <v>108429.67000000001</v>
      </c>
      <c r="Q53" s="88">
        <f>P53+$I53</f>
        <v>108577.13000000002</v>
      </c>
      <c r="R53" s="86"/>
      <c r="S53" s="90"/>
      <c r="T53" s="88">
        <f>J53-K53</f>
        <v>216853.96000000002</v>
      </c>
      <c r="U53" s="88">
        <f>J53-L53</f>
        <v>216706.5</v>
      </c>
      <c r="V53" s="88">
        <f>J53-M53</f>
        <v>206845.96000000002</v>
      </c>
      <c r="W53" s="88">
        <f>J53-N53</f>
        <v>206698.5</v>
      </c>
      <c r="X53" s="88">
        <f>J53-O53</f>
        <v>206551.03999999998</v>
      </c>
      <c r="Y53" s="88">
        <f>J53-P53</f>
        <v>206403.58</v>
      </c>
      <c r="Z53" s="88">
        <f>J53-Q53</f>
        <v>206256.12</v>
      </c>
      <c r="AA53" s="88"/>
      <c r="AB53" s="89" t="s">
        <v>111</v>
      </c>
      <c r="AC53" s="89" t="s">
        <v>110</v>
      </c>
      <c r="AD53" s="88">
        <v>11702</v>
      </c>
      <c r="AE53" s="88"/>
      <c r="AF53" s="87"/>
      <c r="AG53" s="86"/>
      <c r="AH53" s="85" t="s">
        <v>13</v>
      </c>
      <c r="AI53" s="84" t="s">
        <v>12</v>
      </c>
      <c r="AJ53" s="82"/>
      <c r="AK53" s="82"/>
      <c r="AL53" s="84">
        <v>9</v>
      </c>
      <c r="AM53" s="84">
        <v>411.19</v>
      </c>
      <c r="AN53" s="84">
        <v>0</v>
      </c>
      <c r="AO53" s="84">
        <v>0</v>
      </c>
      <c r="AP53" s="83">
        <v>314833.25</v>
      </c>
      <c r="AQ53" s="83">
        <v>109955.01</v>
      </c>
      <c r="AR53" s="83">
        <f>+AP53-AQ53</f>
        <v>204878.24</v>
      </c>
      <c r="AS53" s="83">
        <f>AM53*7000+AO53*7000</f>
        <v>2878330</v>
      </c>
      <c r="AT53" s="82"/>
      <c r="AU53" s="82"/>
      <c r="AV53" s="82"/>
      <c r="AW53" s="81"/>
    </row>
    <row r="54" spans="1:49" ht="17.25" hidden="1" customHeight="1" x14ac:dyDescent="0.25">
      <c r="A54" s="96"/>
      <c r="B54" s="78">
        <v>4703</v>
      </c>
      <c r="C54" s="75">
        <v>1</v>
      </c>
      <c r="D54" s="75" t="s">
        <v>45</v>
      </c>
      <c r="E54" s="95" t="s">
        <v>109</v>
      </c>
      <c r="F54" s="75">
        <v>2008</v>
      </c>
      <c r="G54" s="75" t="s">
        <v>16</v>
      </c>
      <c r="H54" s="75">
        <v>2.5</v>
      </c>
      <c r="I54" s="75">
        <v>44.33</v>
      </c>
      <c r="J54" s="75">
        <v>21279.99</v>
      </c>
      <c r="K54" s="75">
        <v>3989.7</v>
      </c>
      <c r="L54" s="75">
        <f>K54+$I54</f>
        <v>4034.0299999999997</v>
      </c>
      <c r="M54" s="75">
        <v>5629.95</v>
      </c>
      <c r="N54" s="75">
        <f>M54+$I54</f>
        <v>5674.28</v>
      </c>
      <c r="O54" s="75">
        <f>N54+$I54</f>
        <v>5718.61</v>
      </c>
      <c r="P54" s="75">
        <f>O54+$I54</f>
        <v>5762.94</v>
      </c>
      <c r="Q54" s="75">
        <f>P54+$I54</f>
        <v>5807.2699999999995</v>
      </c>
      <c r="R54" s="73"/>
      <c r="S54" s="76"/>
      <c r="T54" s="75">
        <f>J54-K54</f>
        <v>17290.29</v>
      </c>
      <c r="U54" s="75">
        <f>J54-L54</f>
        <v>17245.960000000003</v>
      </c>
      <c r="V54" s="75">
        <f>J54-M54</f>
        <v>15650.04</v>
      </c>
      <c r="W54" s="75">
        <f>J54-N54</f>
        <v>15605.710000000003</v>
      </c>
      <c r="X54" s="75">
        <f>J54-O54</f>
        <v>15561.380000000001</v>
      </c>
      <c r="Y54" s="75">
        <f>J54-P54</f>
        <v>15517.050000000003</v>
      </c>
      <c r="Z54" s="75">
        <f>J54-Q54</f>
        <v>15472.720000000001</v>
      </c>
      <c r="AA54" s="75"/>
      <c r="AB54" s="75"/>
      <c r="AC54" s="75"/>
      <c r="AD54" s="75"/>
      <c r="AE54" s="75"/>
      <c r="AF54" s="74"/>
      <c r="AG54" s="73"/>
      <c r="AH54" s="94" t="s">
        <v>13</v>
      </c>
      <c r="AI54" s="3" t="s">
        <v>12</v>
      </c>
      <c r="AJ54" s="70"/>
      <c r="AK54" s="70"/>
      <c r="AL54" s="3"/>
      <c r="AM54" s="3"/>
      <c r="AN54" s="3"/>
      <c r="AO54" s="3"/>
      <c r="AP54" s="71">
        <v>21279.99</v>
      </c>
      <c r="AQ54" s="71">
        <v>5851.64</v>
      </c>
      <c r="AR54" s="71">
        <f>+AP54-AQ54</f>
        <v>15428.350000000002</v>
      </c>
      <c r="AS54" s="71"/>
      <c r="AT54" s="70"/>
      <c r="AU54" s="70"/>
      <c r="AV54" s="70"/>
      <c r="AW54" s="69"/>
    </row>
    <row r="55" spans="1:49" ht="17.25" hidden="1" customHeight="1" x14ac:dyDescent="0.25">
      <c r="A55" s="79" t="s">
        <v>43</v>
      </c>
      <c r="B55" s="78">
        <v>4770</v>
      </c>
      <c r="C55" s="75">
        <v>8</v>
      </c>
      <c r="D55" s="75" t="s">
        <v>108</v>
      </c>
      <c r="E55" s="104" t="s">
        <v>107</v>
      </c>
      <c r="F55" s="75">
        <v>2013</v>
      </c>
      <c r="G55" s="75" t="s">
        <v>16</v>
      </c>
      <c r="H55" s="75">
        <v>20</v>
      </c>
      <c r="I55" s="75">
        <v>219.54</v>
      </c>
      <c r="J55" s="75">
        <v>13172.16</v>
      </c>
      <c r="K55" s="75">
        <v>6586.2</v>
      </c>
      <c r="L55" s="75">
        <f>K55+$I55</f>
        <v>6805.74</v>
      </c>
      <c r="M55" s="75">
        <v>13172.16</v>
      </c>
      <c r="N55" s="75">
        <f>M55+$I55</f>
        <v>13391.7</v>
      </c>
      <c r="O55" s="75">
        <f>N55+$I55</f>
        <v>13611.240000000002</v>
      </c>
      <c r="P55" s="75">
        <f>O55+$I55</f>
        <v>13830.780000000002</v>
      </c>
      <c r="Q55" s="75">
        <f>P55+$I55</f>
        <v>14050.320000000003</v>
      </c>
      <c r="R55" s="73"/>
      <c r="S55" s="76"/>
      <c r="T55" s="75">
        <f>J55-K55</f>
        <v>6585.96</v>
      </c>
      <c r="U55" s="75">
        <f>J55-L55</f>
        <v>6366.42</v>
      </c>
      <c r="V55" s="75">
        <f>J55-M55</f>
        <v>0</v>
      </c>
      <c r="W55" s="75">
        <f>J55-N55</f>
        <v>-219.54000000000087</v>
      </c>
      <c r="X55" s="75">
        <f>J55-O55</f>
        <v>-439.08000000000175</v>
      </c>
      <c r="Y55" s="75">
        <f>J55-P55</f>
        <v>-658.62000000000262</v>
      </c>
      <c r="Z55" s="75">
        <f>J55-Q55</f>
        <v>-878.16000000000349</v>
      </c>
      <c r="AA55" s="75"/>
      <c r="AB55" s="75"/>
      <c r="AC55" s="75"/>
      <c r="AD55" s="75"/>
      <c r="AE55" s="75"/>
      <c r="AF55" s="74"/>
      <c r="AG55" s="73"/>
      <c r="AH55" s="94" t="s">
        <v>13</v>
      </c>
      <c r="AI55" s="3" t="s">
        <v>12</v>
      </c>
      <c r="AJ55" s="70"/>
      <c r="AK55" s="70"/>
      <c r="AL55" s="3"/>
      <c r="AM55" s="3"/>
      <c r="AN55" s="3"/>
      <c r="AO55" s="3"/>
      <c r="AP55" s="71">
        <v>13172.16</v>
      </c>
      <c r="AQ55" s="71">
        <v>13172.16</v>
      </c>
      <c r="AR55" s="71">
        <f>+AP55-AQ55</f>
        <v>0</v>
      </c>
      <c r="AS55" s="71"/>
      <c r="AT55" s="70"/>
      <c r="AU55" s="70"/>
      <c r="AV55" s="70"/>
      <c r="AW55" s="69"/>
    </row>
    <row r="56" spans="1:49" ht="22.5" hidden="1" customHeight="1" x14ac:dyDescent="0.25">
      <c r="A56" s="79"/>
      <c r="B56" s="78" t="s">
        <v>11</v>
      </c>
      <c r="C56" s="75"/>
      <c r="D56" s="75"/>
      <c r="E56" s="104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3"/>
      <c r="S56" s="76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4">
        <v>605</v>
      </c>
      <c r="AG56" s="73"/>
      <c r="AH56" s="103"/>
      <c r="AI56" s="3"/>
      <c r="AJ56" s="70"/>
      <c r="AK56" s="70"/>
      <c r="AL56" s="3"/>
      <c r="AM56" s="3"/>
      <c r="AN56" s="3"/>
      <c r="AO56" s="3"/>
      <c r="AP56" s="71"/>
      <c r="AQ56" s="71"/>
      <c r="AR56" s="71"/>
      <c r="AS56" s="71"/>
      <c r="AT56" s="70"/>
      <c r="AU56" s="70"/>
      <c r="AV56" s="70"/>
      <c r="AW56" s="69"/>
    </row>
    <row r="57" spans="1:49" s="97" customFormat="1" ht="39" customHeight="1" x14ac:dyDescent="0.25">
      <c r="A57" s="102">
        <v>6</v>
      </c>
      <c r="B57" s="101" t="s">
        <v>106</v>
      </c>
      <c r="C57" s="100"/>
      <c r="D57" s="100"/>
      <c r="E57" s="100" t="s">
        <v>106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>
        <v>10</v>
      </c>
      <c r="S57" s="98">
        <v>56</v>
      </c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>
        <v>874</v>
      </c>
      <c r="AG57" s="100" t="s">
        <v>105</v>
      </c>
      <c r="AH57" s="100"/>
      <c r="AI57" s="100" t="s">
        <v>12</v>
      </c>
      <c r="AJ57" s="98" t="s">
        <v>27</v>
      </c>
      <c r="AK57" s="98">
        <v>4</v>
      </c>
      <c r="AL57" s="100">
        <f>AL59</f>
        <v>4</v>
      </c>
      <c r="AM57" s="100">
        <f>AM59</f>
        <v>188.46</v>
      </c>
      <c r="AN57" s="100">
        <f>AN59</f>
        <v>0</v>
      </c>
      <c r="AO57" s="100">
        <f>AO59</f>
        <v>0</v>
      </c>
      <c r="AP57" s="119">
        <f>SUM(AP58:AP60)</f>
        <v>236353.28</v>
      </c>
      <c r="AQ57" s="119">
        <f>SUM(AQ58:AQ60)</f>
        <v>61553.279999999999</v>
      </c>
      <c r="AR57" s="119">
        <f>SUM(AR58:AR60)</f>
        <v>174800</v>
      </c>
      <c r="AS57" s="119">
        <f>SUM(AS58:AS61)</f>
        <v>1319220</v>
      </c>
      <c r="AT57" s="98"/>
      <c r="AU57" s="99" t="s">
        <v>26</v>
      </c>
      <c r="AV57" s="99" t="s">
        <v>104</v>
      </c>
      <c r="AW57" s="99" t="s">
        <v>103</v>
      </c>
    </row>
    <row r="58" spans="1:49" ht="17.25" hidden="1" customHeight="1" x14ac:dyDescent="0.25">
      <c r="A58" s="79" t="s">
        <v>23</v>
      </c>
      <c r="B58" s="78">
        <v>90055</v>
      </c>
      <c r="C58" s="75">
        <v>0</v>
      </c>
      <c r="D58" s="75" t="s">
        <v>21</v>
      </c>
      <c r="E58" s="77" t="s">
        <v>102</v>
      </c>
      <c r="F58" s="75">
        <v>0</v>
      </c>
      <c r="G58" s="75" t="s">
        <v>16</v>
      </c>
      <c r="H58" s="75">
        <v>0</v>
      </c>
      <c r="I58" s="75">
        <v>0</v>
      </c>
      <c r="J58" s="75">
        <v>174800</v>
      </c>
      <c r="K58" s="75">
        <v>0</v>
      </c>
      <c r="L58" s="75">
        <f>K58+$I58</f>
        <v>0</v>
      </c>
      <c r="M58" s="75">
        <f>L58+$I58</f>
        <v>0</v>
      </c>
      <c r="N58" s="75">
        <f>M58+$I58</f>
        <v>0</v>
      </c>
      <c r="O58" s="75">
        <f>N58+$I58</f>
        <v>0</v>
      </c>
      <c r="P58" s="75">
        <f>O58+$I58</f>
        <v>0</v>
      </c>
      <c r="Q58" s="75">
        <f>P58+$I58</f>
        <v>0</v>
      </c>
      <c r="R58" s="73"/>
      <c r="S58" s="76"/>
      <c r="T58" s="75">
        <f>J58-K58</f>
        <v>174800</v>
      </c>
      <c r="U58" s="75">
        <f>J58-L58</f>
        <v>174800</v>
      </c>
      <c r="V58" s="75">
        <f>J58-M58</f>
        <v>174800</v>
      </c>
      <c r="W58" s="75">
        <f>J58-N58</f>
        <v>174800</v>
      </c>
      <c r="X58" s="75">
        <f>J58-O58</f>
        <v>174800</v>
      </c>
      <c r="Y58" s="75">
        <f>J58-P58</f>
        <v>174800</v>
      </c>
      <c r="Z58" s="75">
        <f>J58-Q58</f>
        <v>174800</v>
      </c>
      <c r="AA58" s="75"/>
      <c r="AB58" s="75"/>
      <c r="AC58" s="75"/>
      <c r="AD58" s="75"/>
      <c r="AE58" s="75"/>
      <c r="AF58" s="74"/>
      <c r="AG58" s="73"/>
      <c r="AH58" s="94" t="s">
        <v>13</v>
      </c>
      <c r="AI58" s="3" t="s">
        <v>12</v>
      </c>
      <c r="AJ58" s="70"/>
      <c r="AK58" s="70"/>
      <c r="AL58" s="3"/>
      <c r="AM58" s="3"/>
      <c r="AN58" s="3"/>
      <c r="AO58" s="3"/>
      <c r="AP58" s="71">
        <v>174800</v>
      </c>
      <c r="AQ58" s="71"/>
      <c r="AR58" s="71">
        <f>+AP58-AQ58</f>
        <v>174800</v>
      </c>
      <c r="AS58" s="71"/>
      <c r="AT58" s="70"/>
      <c r="AU58" s="70"/>
      <c r="AV58" s="70"/>
      <c r="AW58" s="69"/>
    </row>
    <row r="59" spans="1:49" ht="17.25" hidden="1" customHeight="1" x14ac:dyDescent="0.25">
      <c r="A59" s="126" t="s">
        <v>19</v>
      </c>
      <c r="B59" s="124">
        <v>1644</v>
      </c>
      <c r="C59" s="104">
        <v>1</v>
      </c>
      <c r="D59" s="104" t="s">
        <v>18</v>
      </c>
      <c r="E59" s="77" t="s">
        <v>101</v>
      </c>
      <c r="F59" s="104">
        <v>1959</v>
      </c>
      <c r="G59" s="104" t="s">
        <v>16</v>
      </c>
      <c r="H59" s="104">
        <v>1.5</v>
      </c>
      <c r="I59" s="104"/>
      <c r="J59" s="104">
        <v>54542.2</v>
      </c>
      <c r="K59" s="104">
        <v>54542.2</v>
      </c>
      <c r="L59" s="104">
        <f>K59+$I59</f>
        <v>54542.2</v>
      </c>
      <c r="M59" s="104">
        <f>L59+$I59</f>
        <v>54542.2</v>
      </c>
      <c r="N59" s="104">
        <f>M59+$I59</f>
        <v>54542.2</v>
      </c>
      <c r="O59" s="104">
        <f>N59+$I59</f>
        <v>54542.2</v>
      </c>
      <c r="P59" s="104">
        <f>O59+$I59</f>
        <v>54542.2</v>
      </c>
      <c r="Q59" s="104">
        <f>P59+$I59</f>
        <v>54542.2</v>
      </c>
      <c r="R59" s="123"/>
      <c r="S59" s="76"/>
      <c r="T59" s="104">
        <f>J59-K59</f>
        <v>0</v>
      </c>
      <c r="U59" s="104">
        <f>J59-L59</f>
        <v>0</v>
      </c>
      <c r="V59" s="104">
        <f>J59-M59</f>
        <v>0</v>
      </c>
      <c r="W59" s="104">
        <f>J59-N59</f>
        <v>0</v>
      </c>
      <c r="X59" s="104">
        <f>J59-O59</f>
        <v>0</v>
      </c>
      <c r="Y59" s="104">
        <f>J59-P59</f>
        <v>0</v>
      </c>
      <c r="Z59" s="104">
        <f>J59-Q59</f>
        <v>0</v>
      </c>
      <c r="AA59" s="104"/>
      <c r="AB59" s="104"/>
      <c r="AC59" s="104"/>
      <c r="AD59" s="104"/>
      <c r="AE59" s="104"/>
      <c r="AF59" s="76"/>
      <c r="AG59" s="123"/>
      <c r="AH59" s="94" t="s">
        <v>13</v>
      </c>
      <c r="AI59" s="3" t="s">
        <v>12</v>
      </c>
      <c r="AJ59" s="70"/>
      <c r="AK59" s="70"/>
      <c r="AL59" s="3">
        <v>4</v>
      </c>
      <c r="AM59" s="3">
        <v>188.46</v>
      </c>
      <c r="AN59" s="3">
        <v>0</v>
      </c>
      <c r="AO59" s="3">
        <v>0</v>
      </c>
      <c r="AP59" s="71">
        <v>54542.2</v>
      </c>
      <c r="AQ59" s="71">
        <v>54542.2</v>
      </c>
      <c r="AR59" s="71">
        <f>+AP59-AQ59</f>
        <v>0</v>
      </c>
      <c r="AS59" s="71">
        <f>AM59*7000+AO59*7000</f>
        <v>1319220</v>
      </c>
      <c r="AT59" s="70"/>
      <c r="AU59" s="70"/>
      <c r="AV59" s="70"/>
      <c r="AW59" s="69"/>
    </row>
    <row r="60" spans="1:49" ht="17.25" hidden="1" customHeight="1" x14ac:dyDescent="0.25">
      <c r="A60" s="126"/>
      <c r="B60" s="124">
        <v>1645</v>
      </c>
      <c r="C60" s="104">
        <v>1</v>
      </c>
      <c r="D60" s="104" t="s">
        <v>45</v>
      </c>
      <c r="E60" s="95" t="s">
        <v>100</v>
      </c>
      <c r="F60" s="104">
        <v>0</v>
      </c>
      <c r="G60" s="104" t="s">
        <v>16</v>
      </c>
      <c r="H60" s="104">
        <v>2.5</v>
      </c>
      <c r="I60" s="104"/>
      <c r="J60" s="104">
        <v>7011.08</v>
      </c>
      <c r="K60" s="104">
        <v>7011.08</v>
      </c>
      <c r="L60" s="104">
        <f>K60+$I60</f>
        <v>7011.08</v>
      </c>
      <c r="M60" s="104">
        <f>L60+$I60</f>
        <v>7011.08</v>
      </c>
      <c r="N60" s="104">
        <f>M60+$I60</f>
        <v>7011.08</v>
      </c>
      <c r="O60" s="104">
        <f>N60+$I60</f>
        <v>7011.08</v>
      </c>
      <c r="P60" s="104">
        <f>O60+$I60</f>
        <v>7011.08</v>
      </c>
      <c r="Q60" s="104">
        <f>P60+$I60</f>
        <v>7011.08</v>
      </c>
      <c r="R60" s="123"/>
      <c r="S60" s="76"/>
      <c r="T60" s="104">
        <f>J60-K60</f>
        <v>0</v>
      </c>
      <c r="U60" s="104">
        <f>J60-L60</f>
        <v>0</v>
      </c>
      <c r="V60" s="104">
        <f>J60-M60</f>
        <v>0</v>
      </c>
      <c r="W60" s="104">
        <f>J60-N60</f>
        <v>0</v>
      </c>
      <c r="X60" s="104">
        <f>J60-O60</f>
        <v>0</v>
      </c>
      <c r="Y60" s="104">
        <f>J60-P60</f>
        <v>0</v>
      </c>
      <c r="Z60" s="104">
        <f>J60-Q60</f>
        <v>0</v>
      </c>
      <c r="AA60" s="104"/>
      <c r="AB60" s="104"/>
      <c r="AC60" s="104"/>
      <c r="AD60" s="104"/>
      <c r="AE60" s="104"/>
      <c r="AF60" s="76"/>
      <c r="AG60" s="123"/>
      <c r="AH60" s="94" t="s">
        <v>13</v>
      </c>
      <c r="AI60" s="3" t="s">
        <v>12</v>
      </c>
      <c r="AJ60" s="70"/>
      <c r="AK60" s="70"/>
      <c r="AL60" s="3"/>
      <c r="AM60" s="3"/>
      <c r="AN60" s="3"/>
      <c r="AO60" s="3"/>
      <c r="AP60" s="71">
        <v>7011.08</v>
      </c>
      <c r="AQ60" s="71">
        <v>7011.08</v>
      </c>
      <c r="AR60" s="71">
        <f>+AP60-AQ60</f>
        <v>0</v>
      </c>
      <c r="AS60" s="71"/>
      <c r="AT60" s="70"/>
      <c r="AU60" s="70"/>
      <c r="AV60" s="70"/>
      <c r="AW60" s="69"/>
    </row>
    <row r="61" spans="1:49" ht="17.25" hidden="1" customHeight="1" x14ac:dyDescent="0.25">
      <c r="A61" s="125"/>
      <c r="B61" s="124" t="s">
        <v>11</v>
      </c>
      <c r="C61" s="104"/>
      <c r="D61" s="104"/>
      <c r="E61" s="95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23"/>
      <c r="S61" s="76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76"/>
      <c r="AG61" s="123"/>
      <c r="AH61" s="103"/>
      <c r="AI61" s="3"/>
      <c r="AJ61" s="70"/>
      <c r="AK61" s="70"/>
      <c r="AL61" s="3"/>
      <c r="AM61" s="3"/>
      <c r="AN61" s="3"/>
      <c r="AO61" s="3"/>
      <c r="AP61" s="71"/>
      <c r="AQ61" s="71"/>
      <c r="AR61" s="71"/>
      <c r="AS61" s="71"/>
      <c r="AT61" s="70"/>
      <c r="AU61" s="70"/>
      <c r="AV61" s="70"/>
      <c r="AW61" s="69"/>
    </row>
    <row r="62" spans="1:49" s="97" customFormat="1" ht="39" customHeight="1" x14ac:dyDescent="0.25">
      <c r="A62" s="102">
        <v>7</v>
      </c>
      <c r="B62" s="101" t="s">
        <v>99</v>
      </c>
      <c r="C62" s="100"/>
      <c r="D62" s="100"/>
      <c r="E62" s="100" t="s">
        <v>99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>
        <v>15</v>
      </c>
      <c r="S62" s="98" t="s">
        <v>98</v>
      </c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>
        <v>921</v>
      </c>
      <c r="AG62" s="100" t="s">
        <v>97</v>
      </c>
      <c r="AH62" s="100"/>
      <c r="AI62" s="100" t="s">
        <v>12</v>
      </c>
      <c r="AJ62" s="98" t="s">
        <v>27</v>
      </c>
      <c r="AK62" s="98">
        <v>2</v>
      </c>
      <c r="AL62" s="100">
        <f>AL64</f>
        <v>2</v>
      </c>
      <c r="AM62" s="100">
        <f>AM64</f>
        <v>116.71</v>
      </c>
      <c r="AN62" s="100">
        <f>AN64</f>
        <v>0</v>
      </c>
      <c r="AO62" s="100">
        <f>AO64</f>
        <v>0</v>
      </c>
      <c r="AP62" s="100">
        <f>AP64</f>
        <v>32977.480000000003</v>
      </c>
      <c r="AQ62" s="100">
        <f>AQ64</f>
        <v>32977.480000000003</v>
      </c>
      <c r="AR62" s="100">
        <f>AR64</f>
        <v>0</v>
      </c>
      <c r="AS62" s="119">
        <f>SUM(AS63:AS65)</f>
        <v>583550</v>
      </c>
      <c r="AT62" s="98"/>
      <c r="AU62" s="98" t="s">
        <v>26</v>
      </c>
      <c r="AV62" s="98" t="s">
        <v>96</v>
      </c>
      <c r="AW62" s="98" t="s">
        <v>95</v>
      </c>
    </row>
    <row r="63" spans="1:49" ht="19.5" hidden="1" customHeight="1" x14ac:dyDescent="0.25">
      <c r="A63" s="125" t="s">
        <v>23</v>
      </c>
      <c r="B63" s="124">
        <v>90020</v>
      </c>
      <c r="C63" s="104">
        <v>0</v>
      </c>
      <c r="D63" s="104" t="s">
        <v>21</v>
      </c>
      <c r="E63" s="95" t="s">
        <v>94</v>
      </c>
      <c r="F63" s="104">
        <v>2012</v>
      </c>
      <c r="G63" s="104" t="s">
        <v>90</v>
      </c>
      <c r="H63" s="104">
        <v>0</v>
      </c>
      <c r="I63" s="104">
        <v>0</v>
      </c>
      <c r="J63" s="104">
        <v>26395.86</v>
      </c>
      <c r="K63" s="104">
        <v>0</v>
      </c>
      <c r="L63" s="104">
        <f>K63+$I63</f>
        <v>0</v>
      </c>
      <c r="M63" s="104">
        <f>L63+$I63</f>
        <v>0</v>
      </c>
      <c r="N63" s="104">
        <f>M63+$I63</f>
        <v>0</v>
      </c>
      <c r="O63" s="104">
        <f>N63+$I63</f>
        <v>0</v>
      </c>
      <c r="P63" s="104">
        <f>O63+$I63</f>
        <v>0</v>
      </c>
      <c r="Q63" s="104">
        <f>P63+$I63</f>
        <v>0</v>
      </c>
      <c r="R63" s="123"/>
      <c r="S63" s="76"/>
      <c r="T63" s="104">
        <f>J63-K63</f>
        <v>26395.86</v>
      </c>
      <c r="U63" s="104">
        <f>J63-L63</f>
        <v>26395.86</v>
      </c>
      <c r="V63" s="104">
        <f>J63-M63</f>
        <v>26395.86</v>
      </c>
      <c r="W63" s="104">
        <f>J63-N63</f>
        <v>26395.86</v>
      </c>
      <c r="X63" s="104">
        <f>J63-O63</f>
        <v>26395.86</v>
      </c>
      <c r="Y63" s="104">
        <f>J63-P63</f>
        <v>26395.86</v>
      </c>
      <c r="Z63" s="104">
        <f>J63-Q63</f>
        <v>26395.86</v>
      </c>
      <c r="AA63" s="104"/>
      <c r="AB63" s="104"/>
      <c r="AC63" s="104"/>
      <c r="AD63" s="104"/>
      <c r="AE63" s="104"/>
      <c r="AF63" s="76"/>
      <c r="AG63" s="123"/>
      <c r="AH63" s="94" t="s">
        <v>13</v>
      </c>
      <c r="AI63" s="3" t="s">
        <v>12</v>
      </c>
      <c r="AJ63" s="70"/>
      <c r="AK63" s="70"/>
      <c r="AL63" s="3"/>
      <c r="AM63" s="3"/>
      <c r="AN63" s="3"/>
      <c r="AO63" s="3"/>
      <c r="AP63" s="71">
        <v>26395.86</v>
      </c>
      <c r="AQ63" s="71"/>
      <c r="AR63" s="71">
        <f>+AP63-AQ63</f>
        <v>26395.86</v>
      </c>
      <c r="AS63" s="71"/>
      <c r="AT63" s="70"/>
      <c r="AU63" s="70"/>
      <c r="AV63" s="70"/>
      <c r="AW63" s="69"/>
    </row>
    <row r="64" spans="1:49" ht="19.5" hidden="1" customHeight="1" x14ac:dyDescent="0.25">
      <c r="A64" s="126" t="s">
        <v>19</v>
      </c>
      <c r="B64" s="124">
        <v>4652</v>
      </c>
      <c r="C64" s="104">
        <v>1</v>
      </c>
      <c r="D64" s="127">
        <v>110</v>
      </c>
      <c r="E64" s="104" t="s">
        <v>93</v>
      </c>
      <c r="F64" s="104">
        <v>0</v>
      </c>
      <c r="G64" s="104" t="s">
        <v>90</v>
      </c>
      <c r="H64" s="104">
        <v>1.5</v>
      </c>
      <c r="I64" s="104"/>
      <c r="J64" s="104">
        <v>32977.480000000003</v>
      </c>
      <c r="K64" s="104">
        <v>32977.480000000003</v>
      </c>
      <c r="L64" s="104">
        <f>K64+$I64</f>
        <v>32977.480000000003</v>
      </c>
      <c r="M64" s="104">
        <f>L64+$I64</f>
        <v>32977.480000000003</v>
      </c>
      <c r="N64" s="104">
        <f>M64+$I64</f>
        <v>32977.480000000003</v>
      </c>
      <c r="O64" s="104">
        <f>N64+$I64</f>
        <v>32977.480000000003</v>
      </c>
      <c r="P64" s="104">
        <f>O64+$I64</f>
        <v>32977.480000000003</v>
      </c>
      <c r="Q64" s="104">
        <f>P64+$I64</f>
        <v>32977.480000000003</v>
      </c>
      <c r="R64" s="123"/>
      <c r="S64" s="76"/>
      <c r="T64" s="104">
        <f>J64-K64</f>
        <v>0</v>
      </c>
      <c r="U64" s="104">
        <f>J64-L64</f>
        <v>0</v>
      </c>
      <c r="V64" s="104">
        <f>J64-M64</f>
        <v>0</v>
      </c>
      <c r="W64" s="104">
        <f>J64-N64</f>
        <v>0</v>
      </c>
      <c r="X64" s="104">
        <f>J64-O64</f>
        <v>0</v>
      </c>
      <c r="Y64" s="104">
        <f>J64-P64</f>
        <v>0</v>
      </c>
      <c r="Z64" s="104">
        <f>J64-Q64</f>
        <v>0</v>
      </c>
      <c r="AA64" s="104"/>
      <c r="AB64" s="104"/>
      <c r="AC64" s="104"/>
      <c r="AD64" s="104"/>
      <c r="AE64" s="104"/>
      <c r="AF64" s="76"/>
      <c r="AG64" s="123"/>
      <c r="AH64" s="94" t="s">
        <v>13</v>
      </c>
      <c r="AI64" s="3" t="s">
        <v>12</v>
      </c>
      <c r="AJ64" s="70"/>
      <c r="AK64" s="70"/>
      <c r="AL64" s="3">
        <v>2</v>
      </c>
      <c r="AM64" s="3">
        <v>116.71</v>
      </c>
      <c r="AN64" s="3">
        <v>0</v>
      </c>
      <c r="AO64" s="3">
        <v>0</v>
      </c>
      <c r="AP64" s="71">
        <v>32977.480000000003</v>
      </c>
      <c r="AQ64" s="71">
        <v>32977.480000000003</v>
      </c>
      <c r="AR64" s="71">
        <f>+AP64-AQ64</f>
        <v>0</v>
      </c>
      <c r="AS64" s="71">
        <f>AM64*5000+AO64*5000</f>
        <v>583550</v>
      </c>
      <c r="AT64" s="70"/>
      <c r="AU64" s="70"/>
      <c r="AV64" s="70"/>
      <c r="AW64" s="69"/>
    </row>
    <row r="65" spans="1:49" ht="19.5" hidden="1" customHeight="1" x14ac:dyDescent="0.25">
      <c r="A65" s="126"/>
      <c r="B65" s="124">
        <v>4780</v>
      </c>
      <c r="C65" s="104">
        <v>1</v>
      </c>
      <c r="D65" s="104" t="s">
        <v>92</v>
      </c>
      <c r="E65" s="95" t="s">
        <v>91</v>
      </c>
      <c r="F65" s="104">
        <v>2014</v>
      </c>
      <c r="G65" s="104" t="s">
        <v>90</v>
      </c>
      <c r="H65" s="104">
        <v>4.5</v>
      </c>
      <c r="I65" s="104">
        <v>90.64</v>
      </c>
      <c r="J65" s="104">
        <v>24170.6</v>
      </c>
      <c r="K65" s="104">
        <v>2084.7199999999998</v>
      </c>
      <c r="L65" s="104">
        <f>K65+$I65</f>
        <v>2175.3599999999997</v>
      </c>
      <c r="M65" s="104">
        <v>5438.4</v>
      </c>
      <c r="N65" s="104">
        <f>M65+$I65</f>
        <v>5529.04</v>
      </c>
      <c r="O65" s="104">
        <f>N65+$I65</f>
        <v>5619.68</v>
      </c>
      <c r="P65" s="104">
        <f>O65+$I65</f>
        <v>5710.3200000000006</v>
      </c>
      <c r="Q65" s="104">
        <f>P65+$I65</f>
        <v>5800.9600000000009</v>
      </c>
      <c r="R65" s="123"/>
      <c r="S65" s="76"/>
      <c r="T65" s="104">
        <f>J65-K65</f>
        <v>22085.879999999997</v>
      </c>
      <c r="U65" s="104">
        <f>J65-L65</f>
        <v>21995.239999999998</v>
      </c>
      <c r="V65" s="104">
        <f>J65-M65</f>
        <v>18732.199999999997</v>
      </c>
      <c r="W65" s="104">
        <f>J65-N65</f>
        <v>18641.559999999998</v>
      </c>
      <c r="X65" s="104">
        <f>J65-O65</f>
        <v>18550.919999999998</v>
      </c>
      <c r="Y65" s="104">
        <f>J65-P65</f>
        <v>18460.28</v>
      </c>
      <c r="Z65" s="104">
        <f>J65-Q65</f>
        <v>18369.64</v>
      </c>
      <c r="AA65" s="104"/>
      <c r="AB65" s="104"/>
      <c r="AC65" s="104"/>
      <c r="AD65" s="104"/>
      <c r="AE65" s="104"/>
      <c r="AF65" s="76"/>
      <c r="AG65" s="123"/>
      <c r="AH65" s="94" t="s">
        <v>13</v>
      </c>
      <c r="AI65" s="3" t="s">
        <v>12</v>
      </c>
      <c r="AJ65" s="70"/>
      <c r="AK65" s="70"/>
      <c r="AL65" s="3"/>
      <c r="AM65" s="3"/>
      <c r="AN65" s="3"/>
      <c r="AO65" s="3"/>
      <c r="AP65" s="71">
        <v>24170.6</v>
      </c>
      <c r="AQ65" s="71">
        <v>5891.6</v>
      </c>
      <c r="AR65" s="71">
        <f>+AP65-AQ65</f>
        <v>18279</v>
      </c>
      <c r="AS65" s="71"/>
      <c r="AT65" s="70"/>
      <c r="AU65" s="70"/>
      <c r="AV65" s="70"/>
      <c r="AW65" s="69"/>
    </row>
    <row r="66" spans="1:49" ht="22.5" hidden="1" customHeight="1" x14ac:dyDescent="0.25">
      <c r="A66" s="125"/>
      <c r="B66" s="124" t="s">
        <v>11</v>
      </c>
      <c r="C66" s="104"/>
      <c r="D66" s="104"/>
      <c r="E66" s="95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23"/>
      <c r="S66" s="76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76">
        <v>921</v>
      </c>
      <c r="AG66" s="123"/>
      <c r="AH66" s="103"/>
      <c r="AI66" s="3"/>
      <c r="AJ66" s="70"/>
      <c r="AK66" s="70"/>
      <c r="AL66" s="3"/>
      <c r="AM66" s="3"/>
      <c r="AN66" s="3"/>
      <c r="AO66" s="3"/>
      <c r="AP66" s="71"/>
      <c r="AQ66" s="71"/>
      <c r="AR66" s="71"/>
      <c r="AS66" s="71"/>
      <c r="AT66" s="70"/>
      <c r="AU66" s="70"/>
      <c r="AV66" s="70"/>
      <c r="AW66" s="69"/>
    </row>
    <row r="67" spans="1:49" s="97" customFormat="1" ht="39" customHeight="1" x14ac:dyDescent="0.25">
      <c r="A67" s="102">
        <v>8</v>
      </c>
      <c r="B67" s="101" t="s">
        <v>89</v>
      </c>
      <c r="C67" s="100"/>
      <c r="D67" s="100"/>
      <c r="E67" s="100" t="s">
        <v>89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22">
        <v>6</v>
      </c>
      <c r="S67" s="121" t="s">
        <v>88</v>
      </c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20">
        <v>518</v>
      </c>
      <c r="AG67" s="100" t="s">
        <v>87</v>
      </c>
      <c r="AH67" s="100"/>
      <c r="AI67" s="100" t="s">
        <v>12</v>
      </c>
      <c r="AJ67" s="98" t="s">
        <v>86</v>
      </c>
      <c r="AK67" s="98">
        <v>7</v>
      </c>
      <c r="AL67" s="100">
        <f>AL69</f>
        <v>7</v>
      </c>
      <c r="AM67" s="100">
        <f>AM69</f>
        <v>353.74</v>
      </c>
      <c r="AN67" s="100">
        <f>AN69</f>
        <v>0</v>
      </c>
      <c r="AO67" s="100">
        <f>AO69</f>
        <v>0</v>
      </c>
      <c r="AP67" s="119">
        <f>SUM(AP68:AP70)</f>
        <v>571572.55999999994</v>
      </c>
      <c r="AQ67" s="119">
        <f>SUM(AQ68:AQ70)</f>
        <v>97368.71</v>
      </c>
      <c r="AR67" s="119">
        <f>SUM(AR68:AR70)</f>
        <v>474203.85</v>
      </c>
      <c r="AS67" s="119">
        <v>2500000</v>
      </c>
      <c r="AT67" s="98"/>
      <c r="AU67" s="98" t="s">
        <v>26</v>
      </c>
      <c r="AV67" s="98" t="s">
        <v>85</v>
      </c>
      <c r="AW67" s="98" t="s">
        <v>24</v>
      </c>
    </row>
    <row r="68" spans="1:49" ht="23.25" hidden="1" customHeight="1" x14ac:dyDescent="0.25">
      <c r="A68" s="79" t="s">
        <v>23</v>
      </c>
      <c r="B68" s="78">
        <v>90050</v>
      </c>
      <c r="C68" s="75">
        <v>0</v>
      </c>
      <c r="D68" s="75" t="s">
        <v>21</v>
      </c>
      <c r="E68" s="95" t="s">
        <v>84</v>
      </c>
      <c r="F68" s="75">
        <v>0</v>
      </c>
      <c r="G68" s="75" t="s">
        <v>16</v>
      </c>
      <c r="H68" s="75">
        <v>0</v>
      </c>
      <c r="I68" s="75">
        <v>0</v>
      </c>
      <c r="J68" s="75">
        <v>155400</v>
      </c>
      <c r="K68" s="75">
        <v>0</v>
      </c>
      <c r="L68" s="75">
        <f>K68+$I68</f>
        <v>0</v>
      </c>
      <c r="M68" s="75">
        <f>L68+$I68</f>
        <v>0</v>
      </c>
      <c r="N68" s="75">
        <f>M68+$I68</f>
        <v>0</v>
      </c>
      <c r="O68" s="75">
        <f>N68+$I68</f>
        <v>0</v>
      </c>
      <c r="P68" s="75">
        <f>O68+$I68</f>
        <v>0</v>
      </c>
      <c r="Q68" s="75">
        <f>P68+$I68</f>
        <v>0</v>
      </c>
      <c r="R68" s="73"/>
      <c r="S68" s="76"/>
      <c r="T68" s="75">
        <f>J68-K68</f>
        <v>155400</v>
      </c>
      <c r="U68" s="75">
        <f>J68-L68</f>
        <v>155400</v>
      </c>
      <c r="V68" s="75">
        <f>J68-M68</f>
        <v>155400</v>
      </c>
      <c r="W68" s="75">
        <f>J68-N68</f>
        <v>155400</v>
      </c>
      <c r="X68" s="75">
        <f>J68-O68</f>
        <v>155400</v>
      </c>
      <c r="Y68" s="75">
        <f>J68-P68</f>
        <v>155400</v>
      </c>
      <c r="Z68" s="75">
        <f>J68-Q68</f>
        <v>155400</v>
      </c>
      <c r="AA68" s="75"/>
      <c r="AB68" s="74"/>
      <c r="AC68" s="75"/>
      <c r="AD68" s="75"/>
      <c r="AE68" s="75"/>
      <c r="AF68" s="74"/>
      <c r="AG68" s="73"/>
      <c r="AH68" s="94" t="s">
        <v>13</v>
      </c>
      <c r="AI68" s="3" t="s">
        <v>12</v>
      </c>
      <c r="AJ68" s="70">
        <v>1</v>
      </c>
      <c r="AK68" s="70"/>
      <c r="AL68" s="3"/>
      <c r="AM68" s="3"/>
      <c r="AN68" s="3"/>
      <c r="AO68" s="3"/>
      <c r="AP68" s="71">
        <v>155400</v>
      </c>
      <c r="AQ68" s="71">
        <v>0</v>
      </c>
      <c r="AR68" s="71">
        <f>+AP68-AQ68</f>
        <v>155400</v>
      </c>
      <c r="AS68" s="71"/>
      <c r="AT68" s="70"/>
      <c r="AU68" s="70"/>
      <c r="AV68" s="70"/>
      <c r="AW68" s="69"/>
    </row>
    <row r="69" spans="1:49" ht="23.25" hidden="1" customHeight="1" x14ac:dyDescent="0.25">
      <c r="A69" s="96" t="s">
        <v>19</v>
      </c>
      <c r="B69" s="78">
        <v>1710</v>
      </c>
      <c r="C69" s="75">
        <v>1</v>
      </c>
      <c r="D69" s="75" t="s">
        <v>18</v>
      </c>
      <c r="E69" s="95" t="s">
        <v>83</v>
      </c>
      <c r="F69" s="75">
        <v>1897</v>
      </c>
      <c r="G69" s="75" t="s">
        <v>16</v>
      </c>
      <c r="H69" s="75">
        <v>1.5</v>
      </c>
      <c r="I69" s="75">
        <v>281.45</v>
      </c>
      <c r="J69" s="75">
        <v>410849.23</v>
      </c>
      <c r="K69" s="75">
        <v>76426.600000000006</v>
      </c>
      <c r="L69" s="75">
        <f>K69+$I69</f>
        <v>76708.05</v>
      </c>
      <c r="M69" s="75">
        <v>89477.56</v>
      </c>
      <c r="N69" s="75">
        <f>M69+$I69</f>
        <v>89759.01</v>
      </c>
      <c r="O69" s="75">
        <f>N69+$I69</f>
        <v>90040.459999999992</v>
      </c>
      <c r="P69" s="75">
        <f>O69+$I69</f>
        <v>90321.909999999989</v>
      </c>
      <c r="Q69" s="75">
        <f>P69+$I69</f>
        <v>90603.359999999986</v>
      </c>
      <c r="R69" s="73"/>
      <c r="S69" s="76"/>
      <c r="T69" s="75">
        <f>J69-K69</f>
        <v>334422.63</v>
      </c>
      <c r="U69" s="75">
        <f>J69-L69</f>
        <v>334141.18</v>
      </c>
      <c r="V69" s="75">
        <f>J69-M69</f>
        <v>321371.67</v>
      </c>
      <c r="W69" s="75">
        <f>J69-N69</f>
        <v>321090.21999999997</v>
      </c>
      <c r="X69" s="75">
        <f>J69-O69</f>
        <v>320808.77</v>
      </c>
      <c r="Y69" s="75">
        <f>J69-P69</f>
        <v>320527.32</v>
      </c>
      <c r="Z69" s="75">
        <f>J69-Q69</f>
        <v>320245.87</v>
      </c>
      <c r="AA69" s="75"/>
      <c r="AB69" s="74" t="s">
        <v>82</v>
      </c>
      <c r="AC69" s="104" t="s">
        <v>81</v>
      </c>
      <c r="AD69" s="75">
        <v>3628.5</v>
      </c>
      <c r="AE69" s="75"/>
      <c r="AF69" s="74"/>
      <c r="AG69" s="73"/>
      <c r="AH69" s="94" t="s">
        <v>13</v>
      </c>
      <c r="AI69" s="3" t="s">
        <v>12</v>
      </c>
      <c r="AJ69" s="70">
        <v>1</v>
      </c>
      <c r="AK69" s="70"/>
      <c r="AL69" s="3">
        <v>7</v>
      </c>
      <c r="AM69" s="3">
        <v>353.74</v>
      </c>
      <c r="AN69" s="3">
        <v>0</v>
      </c>
      <c r="AO69" s="3">
        <v>0</v>
      </c>
      <c r="AP69" s="71">
        <v>410849.23</v>
      </c>
      <c r="AQ69" s="71">
        <v>92045.38</v>
      </c>
      <c r="AR69" s="71">
        <f>+AP69-AQ69</f>
        <v>318803.84999999998</v>
      </c>
      <c r="AS69" s="71">
        <f>AM69*7000+AO69*7000</f>
        <v>2476180</v>
      </c>
      <c r="AT69" s="70"/>
      <c r="AU69" s="70"/>
      <c r="AV69" s="70"/>
      <c r="AW69" s="69"/>
    </row>
    <row r="70" spans="1:49" ht="23.25" hidden="1" customHeight="1" x14ac:dyDescent="0.25">
      <c r="A70" s="96"/>
      <c r="B70" s="78">
        <v>1711</v>
      </c>
      <c r="C70" s="75">
        <v>1</v>
      </c>
      <c r="D70" s="75" t="s">
        <v>45</v>
      </c>
      <c r="E70" s="95" t="s">
        <v>80</v>
      </c>
      <c r="F70" s="75">
        <v>1897</v>
      </c>
      <c r="G70" s="75" t="s">
        <v>16</v>
      </c>
      <c r="H70" s="75">
        <v>2.5</v>
      </c>
      <c r="I70" s="75"/>
      <c r="J70" s="75">
        <v>5323.33</v>
      </c>
      <c r="K70" s="75">
        <v>5323.33</v>
      </c>
      <c r="L70" s="75">
        <f>K70+$I70</f>
        <v>5323.33</v>
      </c>
      <c r="M70" s="75">
        <f>L70+$I70</f>
        <v>5323.33</v>
      </c>
      <c r="N70" s="75">
        <f>M70+$I70</f>
        <v>5323.33</v>
      </c>
      <c r="O70" s="75">
        <f>N70+$I70</f>
        <v>5323.33</v>
      </c>
      <c r="P70" s="75">
        <f>O70+$I70</f>
        <v>5323.33</v>
      </c>
      <c r="Q70" s="75">
        <f>P70+$I70</f>
        <v>5323.33</v>
      </c>
      <c r="R70" s="73"/>
      <c r="S70" s="76"/>
      <c r="T70" s="75">
        <f>J70-K70</f>
        <v>0</v>
      </c>
      <c r="U70" s="75">
        <f>J70-L70</f>
        <v>0</v>
      </c>
      <c r="V70" s="75">
        <f>J70-M70</f>
        <v>0</v>
      </c>
      <c r="W70" s="75">
        <f>J70-N70</f>
        <v>0</v>
      </c>
      <c r="X70" s="75">
        <f>J70-O70</f>
        <v>0</v>
      </c>
      <c r="Y70" s="75">
        <f>J70-P70</f>
        <v>0</v>
      </c>
      <c r="Z70" s="75">
        <f>J70-Q70</f>
        <v>0</v>
      </c>
      <c r="AA70" s="75"/>
      <c r="AB70" s="74"/>
      <c r="AC70" s="75"/>
      <c r="AD70" s="75"/>
      <c r="AE70" s="75"/>
      <c r="AF70" s="74"/>
      <c r="AG70" s="73"/>
      <c r="AH70" s="94" t="s">
        <v>13</v>
      </c>
      <c r="AI70" s="3" t="s">
        <v>12</v>
      </c>
      <c r="AJ70" s="70">
        <v>1</v>
      </c>
      <c r="AK70" s="70"/>
      <c r="AL70" s="3"/>
      <c r="AM70" s="3"/>
      <c r="AN70" s="3"/>
      <c r="AO70" s="3"/>
      <c r="AP70" s="71">
        <v>5323.33</v>
      </c>
      <c r="AQ70" s="71">
        <v>5323.33</v>
      </c>
      <c r="AR70" s="71">
        <f>+AP70-AQ70</f>
        <v>0</v>
      </c>
      <c r="AS70" s="71"/>
      <c r="AT70" s="70"/>
      <c r="AU70" s="70"/>
      <c r="AV70" s="70"/>
      <c r="AW70" s="69"/>
    </row>
    <row r="71" spans="1:49" ht="22.5" hidden="1" customHeight="1" x14ac:dyDescent="0.25">
      <c r="A71" s="79"/>
      <c r="B71" s="78" t="s">
        <v>11</v>
      </c>
      <c r="C71" s="75"/>
      <c r="D71" s="75"/>
      <c r="E71" s="77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3"/>
      <c r="S71" s="76"/>
      <c r="T71" s="75"/>
      <c r="U71" s="75"/>
      <c r="V71" s="75"/>
      <c r="W71" s="75"/>
      <c r="X71" s="75"/>
      <c r="Y71" s="75"/>
      <c r="Z71" s="75"/>
      <c r="AA71" s="75"/>
      <c r="AB71" s="74"/>
      <c r="AC71" s="75"/>
      <c r="AD71" s="75"/>
      <c r="AE71" s="75"/>
      <c r="AF71" s="74">
        <v>518</v>
      </c>
      <c r="AG71" s="73"/>
      <c r="AH71" s="103"/>
      <c r="AI71" s="3"/>
      <c r="AJ71" s="70"/>
      <c r="AK71" s="70"/>
      <c r="AL71" s="3"/>
      <c r="AM71" s="3"/>
      <c r="AN71" s="3"/>
      <c r="AO71" s="3"/>
      <c r="AP71" s="71"/>
      <c r="AQ71" s="71"/>
      <c r="AR71" s="71"/>
      <c r="AS71" s="71"/>
      <c r="AT71" s="70"/>
      <c r="AU71" s="70"/>
      <c r="AV71" s="70"/>
      <c r="AW71" s="69"/>
    </row>
    <row r="72" spans="1:49" s="97" customFormat="1" ht="39" customHeight="1" x14ac:dyDescent="0.25">
      <c r="A72" s="102">
        <v>9</v>
      </c>
      <c r="B72" s="101" t="s">
        <v>79</v>
      </c>
      <c r="C72" s="100"/>
      <c r="D72" s="100"/>
      <c r="E72" s="100" t="s">
        <v>78</v>
      </c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98">
        <v>10</v>
      </c>
      <c r="S72" s="98" t="s">
        <v>77</v>
      </c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>
        <v>1220</v>
      </c>
      <c r="AG72" s="98" t="s">
        <v>76</v>
      </c>
      <c r="AH72" s="98"/>
      <c r="AI72" s="98" t="s">
        <v>12</v>
      </c>
      <c r="AJ72" s="98"/>
      <c r="AK72" s="98" t="s">
        <v>75</v>
      </c>
      <c r="AL72" s="98">
        <f>AL76</f>
        <v>20</v>
      </c>
      <c r="AM72" s="98">
        <f>AM76</f>
        <v>312.86</v>
      </c>
      <c r="AN72" s="98">
        <f>AN76</f>
        <v>0</v>
      </c>
      <c r="AO72" s="98">
        <f>AO76</f>
        <v>0</v>
      </c>
      <c r="AP72" s="98">
        <f>AP76</f>
        <v>2227466.3199999998</v>
      </c>
      <c r="AQ72" s="98">
        <f>AQ76</f>
        <v>164150.69</v>
      </c>
      <c r="AR72" s="98">
        <f>AR76</f>
        <v>2063315.63</v>
      </c>
      <c r="AS72" s="99">
        <f>SUM(AS73:AS83)</f>
        <v>2190020</v>
      </c>
      <c r="AT72" s="98" t="s">
        <v>74</v>
      </c>
      <c r="AU72" s="98" t="s">
        <v>26</v>
      </c>
      <c r="AV72" s="98" t="s">
        <v>73</v>
      </c>
      <c r="AW72" s="98" t="s">
        <v>72</v>
      </c>
    </row>
    <row r="73" spans="1:49" ht="18" hidden="1" customHeight="1" x14ac:dyDescent="0.25">
      <c r="A73" s="117" t="s">
        <v>23</v>
      </c>
      <c r="B73" s="114">
        <v>90090</v>
      </c>
      <c r="C73" s="110">
        <v>0</v>
      </c>
      <c r="D73" s="110" t="s">
        <v>21</v>
      </c>
      <c r="E73" s="118" t="s">
        <v>71</v>
      </c>
      <c r="F73" s="110">
        <v>2015</v>
      </c>
      <c r="G73" s="110" t="s">
        <v>16</v>
      </c>
      <c r="H73" s="110">
        <v>0</v>
      </c>
      <c r="I73" s="110">
        <v>0</v>
      </c>
      <c r="J73" s="110">
        <v>14600</v>
      </c>
      <c r="K73" s="110">
        <v>0</v>
      </c>
      <c r="L73" s="110">
        <f>K73+$I73</f>
        <v>0</v>
      </c>
      <c r="M73" s="110">
        <f>L73+$I73</f>
        <v>0</v>
      </c>
      <c r="N73" s="110">
        <f>M73+$I73</f>
        <v>0</v>
      </c>
      <c r="O73" s="110">
        <f>N73+$I73</f>
        <v>0</v>
      </c>
      <c r="P73" s="110">
        <f>O73+$I73</f>
        <v>0</v>
      </c>
      <c r="Q73" s="110">
        <f>P73+$I73</f>
        <v>0</v>
      </c>
      <c r="R73" s="108"/>
      <c r="S73" s="111"/>
      <c r="T73" s="110">
        <f>J73-K73</f>
        <v>14600</v>
      </c>
      <c r="U73" s="110">
        <f>J73-L73</f>
        <v>14600</v>
      </c>
      <c r="V73" s="110">
        <f>J73-M73</f>
        <v>14600</v>
      </c>
      <c r="W73" s="110">
        <f>J73-N73</f>
        <v>14600</v>
      </c>
      <c r="X73" s="110">
        <f>J73-O73</f>
        <v>14600</v>
      </c>
      <c r="Y73" s="110">
        <f>J73-P73</f>
        <v>14600</v>
      </c>
      <c r="Z73" s="110">
        <f>J73-Q73</f>
        <v>14600</v>
      </c>
      <c r="AA73" s="110"/>
      <c r="AB73" s="110"/>
      <c r="AC73" s="110"/>
      <c r="AD73" s="110"/>
      <c r="AE73" s="110"/>
      <c r="AF73" s="109"/>
      <c r="AG73" s="108"/>
      <c r="AH73" s="94" t="s">
        <v>13</v>
      </c>
      <c r="AI73" s="107" t="s">
        <v>12</v>
      </c>
      <c r="AJ73" s="116"/>
      <c r="AK73" s="116"/>
      <c r="AL73" s="3"/>
      <c r="AM73" s="3"/>
      <c r="AN73" s="3"/>
      <c r="AO73" s="3"/>
      <c r="AP73" s="71">
        <v>14600</v>
      </c>
      <c r="AQ73" s="71">
        <v>0</v>
      </c>
      <c r="AR73" s="71">
        <f>+AP73-AQ73</f>
        <v>14600</v>
      </c>
      <c r="AS73" s="71"/>
      <c r="AT73" s="70" t="s">
        <v>70</v>
      </c>
      <c r="AU73" s="70"/>
      <c r="AV73" s="70"/>
      <c r="AW73" s="69"/>
    </row>
    <row r="74" spans="1:49" ht="18" hidden="1" customHeight="1" x14ac:dyDescent="0.25">
      <c r="A74" s="117"/>
      <c r="B74" s="114">
        <v>90091</v>
      </c>
      <c r="C74" s="110">
        <v>0</v>
      </c>
      <c r="D74" s="110" t="s">
        <v>21</v>
      </c>
      <c r="E74" s="118" t="s">
        <v>69</v>
      </c>
      <c r="F74" s="110">
        <v>2015</v>
      </c>
      <c r="G74" s="110" t="s">
        <v>16</v>
      </c>
      <c r="H74" s="110">
        <v>0</v>
      </c>
      <c r="I74" s="110">
        <v>0</v>
      </c>
      <c r="J74" s="110">
        <v>176540</v>
      </c>
      <c r="K74" s="110">
        <v>0</v>
      </c>
      <c r="L74" s="110">
        <f>K74+$I74</f>
        <v>0</v>
      </c>
      <c r="M74" s="110">
        <f>L74+$I74</f>
        <v>0</v>
      </c>
      <c r="N74" s="110">
        <f>M74+$I74</f>
        <v>0</v>
      </c>
      <c r="O74" s="110">
        <f>N74+$I74</f>
        <v>0</v>
      </c>
      <c r="P74" s="110">
        <f>O74+$I74</f>
        <v>0</v>
      </c>
      <c r="Q74" s="110">
        <f>P74+$I74</f>
        <v>0</v>
      </c>
      <c r="R74" s="108"/>
      <c r="S74" s="111"/>
      <c r="T74" s="110">
        <f>J74-K74</f>
        <v>176540</v>
      </c>
      <c r="U74" s="110">
        <f>J74-L74</f>
        <v>176540</v>
      </c>
      <c r="V74" s="110">
        <f>J74-M74</f>
        <v>176540</v>
      </c>
      <c r="W74" s="110">
        <f>J74-N74</f>
        <v>176540</v>
      </c>
      <c r="X74" s="110">
        <f>J74-O74</f>
        <v>176540</v>
      </c>
      <c r="Y74" s="110">
        <f>J74-P74</f>
        <v>176540</v>
      </c>
      <c r="Z74" s="110">
        <f>J74-Q74</f>
        <v>176540</v>
      </c>
      <c r="AA74" s="110"/>
      <c r="AB74" s="110"/>
      <c r="AC74" s="110"/>
      <c r="AD74" s="110"/>
      <c r="AE74" s="110"/>
      <c r="AF74" s="109"/>
      <c r="AG74" s="108"/>
      <c r="AH74" s="94" t="s">
        <v>13</v>
      </c>
      <c r="AI74" s="107" t="s">
        <v>12</v>
      </c>
      <c r="AJ74" s="116"/>
      <c r="AK74" s="116"/>
      <c r="AL74" s="3"/>
      <c r="AM74" s="3"/>
      <c r="AN74" s="3"/>
      <c r="AO74" s="3"/>
      <c r="AP74" s="71">
        <v>176540</v>
      </c>
      <c r="AQ74" s="71">
        <v>0</v>
      </c>
      <c r="AR74" s="71">
        <f>+AP74-AQ74</f>
        <v>176540</v>
      </c>
      <c r="AS74" s="71"/>
      <c r="AT74" s="70"/>
      <c r="AU74" s="70"/>
      <c r="AV74" s="70"/>
      <c r="AW74" s="69"/>
    </row>
    <row r="75" spans="1:49" ht="18" hidden="1" customHeight="1" x14ac:dyDescent="0.25">
      <c r="A75" s="117"/>
      <c r="B75" s="114">
        <v>90100</v>
      </c>
      <c r="C75" s="110"/>
      <c r="D75" s="110">
        <v>0</v>
      </c>
      <c r="E75" s="118" t="s">
        <v>68</v>
      </c>
      <c r="F75" s="110"/>
      <c r="G75" s="110"/>
      <c r="H75" s="110"/>
      <c r="I75" s="110"/>
      <c r="J75" s="110">
        <v>24802.59</v>
      </c>
      <c r="K75" s="110">
        <v>0</v>
      </c>
      <c r="L75" s="110">
        <v>0</v>
      </c>
      <c r="M75" s="110">
        <v>0</v>
      </c>
      <c r="N75" s="110">
        <v>0</v>
      </c>
      <c r="O75" s="110">
        <v>0</v>
      </c>
      <c r="P75" s="110">
        <v>0</v>
      </c>
      <c r="Q75" s="110">
        <v>0</v>
      </c>
      <c r="R75" s="108"/>
      <c r="S75" s="111"/>
      <c r="T75" s="110">
        <v>24802.59</v>
      </c>
      <c r="U75" s="110">
        <f>J75-L75</f>
        <v>24802.59</v>
      </c>
      <c r="V75" s="110">
        <f>J75-M75</f>
        <v>24802.59</v>
      </c>
      <c r="W75" s="110">
        <f>J75-N75</f>
        <v>24802.59</v>
      </c>
      <c r="X75" s="110">
        <f>J75-O75</f>
        <v>24802.59</v>
      </c>
      <c r="Y75" s="110">
        <f>J75-P75</f>
        <v>24802.59</v>
      </c>
      <c r="Z75" s="110"/>
      <c r="AA75" s="110"/>
      <c r="AB75" s="110"/>
      <c r="AC75" s="110"/>
      <c r="AD75" s="110"/>
      <c r="AE75" s="110"/>
      <c r="AF75" s="109"/>
      <c r="AG75" s="108"/>
      <c r="AH75" s="94" t="s">
        <v>13</v>
      </c>
      <c r="AI75" s="107" t="s">
        <v>12</v>
      </c>
      <c r="AJ75" s="116"/>
      <c r="AK75" s="116"/>
      <c r="AL75" s="3"/>
      <c r="AM75" s="3"/>
      <c r="AN75" s="3"/>
      <c r="AO75" s="3"/>
      <c r="AP75" s="71">
        <v>24802.59</v>
      </c>
      <c r="AQ75" s="71">
        <v>0</v>
      </c>
      <c r="AR75" s="71">
        <f>+AP75-AQ75</f>
        <v>24802.59</v>
      </c>
      <c r="AS75" s="71"/>
      <c r="AT75" s="70"/>
      <c r="AU75" s="70"/>
      <c r="AV75" s="70"/>
      <c r="AW75" s="69"/>
    </row>
    <row r="76" spans="1:49" ht="18" hidden="1" customHeight="1" x14ac:dyDescent="0.25">
      <c r="A76" s="117" t="s">
        <v>19</v>
      </c>
      <c r="B76" s="114">
        <v>4801</v>
      </c>
      <c r="C76" s="110">
        <v>1</v>
      </c>
      <c r="D76" s="110" t="s">
        <v>18</v>
      </c>
      <c r="E76" s="112" t="s">
        <v>67</v>
      </c>
      <c r="F76" s="110">
        <v>2015</v>
      </c>
      <c r="G76" s="110" t="s">
        <v>16</v>
      </c>
      <c r="H76" s="110">
        <v>1.5</v>
      </c>
      <c r="I76" s="110">
        <v>2784.33</v>
      </c>
      <c r="J76" s="110">
        <v>2227466.3199999998</v>
      </c>
      <c r="K76" s="110">
        <v>47208.77</v>
      </c>
      <c r="L76" s="110">
        <f>K76+$I76</f>
        <v>49993.1</v>
      </c>
      <c r="M76" s="110">
        <v>150229.01</v>
      </c>
      <c r="N76" s="110">
        <f>M76+$I76</f>
        <v>153013.34</v>
      </c>
      <c r="O76" s="110">
        <f>N76+$I76</f>
        <v>155797.66999999998</v>
      </c>
      <c r="P76" s="110">
        <f>O76+$I76</f>
        <v>158581.99999999997</v>
      </c>
      <c r="Q76" s="110">
        <f>P76+$I76</f>
        <v>161366.32999999996</v>
      </c>
      <c r="R76" s="108"/>
      <c r="S76" s="111"/>
      <c r="T76" s="110">
        <f>J76-K76</f>
        <v>2180257.5499999998</v>
      </c>
      <c r="U76" s="110">
        <f>J76-L76</f>
        <v>2177473.2199999997</v>
      </c>
      <c r="V76" s="110">
        <f>J76-M76</f>
        <v>2077237.3099999998</v>
      </c>
      <c r="W76" s="110">
        <f>J76-N76</f>
        <v>2074452.9799999997</v>
      </c>
      <c r="X76" s="110">
        <f>J76-O76</f>
        <v>2071668.65</v>
      </c>
      <c r="Y76" s="110">
        <f>J76-P76</f>
        <v>2068884.3199999998</v>
      </c>
      <c r="Z76" s="110">
        <f>J76-Q76</f>
        <v>2066099.9899999998</v>
      </c>
      <c r="AA76" s="110"/>
      <c r="AB76" s="109" t="s">
        <v>66</v>
      </c>
      <c r="AC76" s="110" t="s">
        <v>65</v>
      </c>
      <c r="AD76" s="110"/>
      <c r="AE76" s="110"/>
      <c r="AF76" s="109"/>
      <c r="AG76" s="108"/>
      <c r="AH76" s="94" t="s">
        <v>13</v>
      </c>
      <c r="AI76" s="107" t="s">
        <v>12</v>
      </c>
      <c r="AJ76" s="116"/>
      <c r="AK76" s="116"/>
      <c r="AL76" s="3">
        <v>20</v>
      </c>
      <c r="AM76" s="3">
        <v>312.86</v>
      </c>
      <c r="AN76" s="3">
        <v>0</v>
      </c>
      <c r="AO76" s="3">
        <v>0</v>
      </c>
      <c r="AP76" s="71">
        <v>2227466.3199999998</v>
      </c>
      <c r="AQ76" s="71">
        <v>164150.69</v>
      </c>
      <c r="AR76" s="71">
        <f>+AP76-AQ76</f>
        <v>2063315.63</v>
      </c>
      <c r="AS76" s="71">
        <f>AM76*7000+AO76*7000</f>
        <v>2190020</v>
      </c>
      <c r="AT76" s="70"/>
      <c r="AU76" s="70"/>
      <c r="AV76" s="70"/>
      <c r="AW76" s="69"/>
    </row>
    <row r="77" spans="1:49" ht="18" hidden="1" customHeight="1" x14ac:dyDescent="0.25">
      <c r="A77" s="117"/>
      <c r="B77" s="114">
        <v>4806</v>
      </c>
      <c r="C77" s="110">
        <v>2</v>
      </c>
      <c r="D77" s="110" t="s">
        <v>63</v>
      </c>
      <c r="E77" s="118" t="s">
        <v>64</v>
      </c>
      <c r="F77" s="110">
        <v>2015</v>
      </c>
      <c r="G77" s="110" t="s">
        <v>16</v>
      </c>
      <c r="H77" s="110">
        <v>4.5</v>
      </c>
      <c r="I77" s="110">
        <v>154.41999999999999</v>
      </c>
      <c r="J77" s="110">
        <v>41179.019999999997</v>
      </c>
      <c r="K77" s="110">
        <v>2625.14</v>
      </c>
      <c r="L77" s="110">
        <f>K77+$I77</f>
        <v>2779.56</v>
      </c>
      <c r="M77" s="110">
        <v>8338.7000000000007</v>
      </c>
      <c r="N77" s="110">
        <f>M77+$I77</f>
        <v>8493.1200000000008</v>
      </c>
      <c r="O77" s="110">
        <f>N77+$I77</f>
        <v>8647.5400000000009</v>
      </c>
      <c r="P77" s="110">
        <f>O77+$I77</f>
        <v>8801.9600000000009</v>
      </c>
      <c r="Q77" s="110">
        <f>P77+$I77</f>
        <v>8956.380000000001</v>
      </c>
      <c r="R77" s="108"/>
      <c r="S77" s="111"/>
      <c r="T77" s="110">
        <f>J77-K77</f>
        <v>38553.879999999997</v>
      </c>
      <c r="U77" s="110">
        <f>J77-L77</f>
        <v>38399.46</v>
      </c>
      <c r="V77" s="110">
        <f>J77-M77</f>
        <v>32840.319999999992</v>
      </c>
      <c r="W77" s="110">
        <f>J77-N77</f>
        <v>32685.899999999994</v>
      </c>
      <c r="X77" s="110">
        <f>J77-O77</f>
        <v>32531.479999999996</v>
      </c>
      <c r="Y77" s="110">
        <f>J77-P77</f>
        <v>32377.059999999998</v>
      </c>
      <c r="Z77" s="110">
        <f>J77-Q77</f>
        <v>32222.639999999996</v>
      </c>
      <c r="AA77" s="110"/>
      <c r="AB77" s="109"/>
      <c r="AC77" s="110"/>
      <c r="AD77" s="110"/>
      <c r="AE77" s="110"/>
      <c r="AF77" s="109"/>
      <c r="AG77" s="108"/>
      <c r="AH77" s="94" t="s">
        <v>13</v>
      </c>
      <c r="AI77" s="107" t="s">
        <v>12</v>
      </c>
      <c r="AJ77" s="116"/>
      <c r="AK77" s="116"/>
      <c r="AL77" s="3"/>
      <c r="AM77" s="3"/>
      <c r="AN77" s="3"/>
      <c r="AO77" s="3"/>
      <c r="AP77" s="71">
        <v>41179.019999999997</v>
      </c>
      <c r="AQ77" s="71">
        <v>9110.82</v>
      </c>
      <c r="AR77" s="71">
        <f>+AP77-AQ77</f>
        <v>32068.199999999997</v>
      </c>
      <c r="AS77" s="71"/>
      <c r="AT77" s="70"/>
      <c r="AU77" s="70"/>
      <c r="AV77" s="70"/>
      <c r="AW77" s="69"/>
    </row>
    <row r="78" spans="1:49" ht="18" hidden="1" customHeight="1" x14ac:dyDescent="0.25">
      <c r="A78" s="117"/>
      <c r="B78" s="114">
        <v>4807</v>
      </c>
      <c r="C78" s="110">
        <v>2</v>
      </c>
      <c r="D78" s="110" t="s">
        <v>63</v>
      </c>
      <c r="E78" s="118" t="s">
        <v>62</v>
      </c>
      <c r="F78" s="110">
        <v>2015</v>
      </c>
      <c r="G78" s="110" t="s">
        <v>16</v>
      </c>
      <c r="H78" s="110">
        <v>4.5</v>
      </c>
      <c r="I78" s="110">
        <v>355.09</v>
      </c>
      <c r="J78" s="110">
        <v>94690.66</v>
      </c>
      <c r="K78" s="110">
        <v>6036.53</v>
      </c>
      <c r="L78" s="110">
        <f>K78+$I78</f>
        <v>6391.62</v>
      </c>
      <c r="M78" s="110">
        <v>19174.86</v>
      </c>
      <c r="N78" s="110">
        <f>M78+$I78</f>
        <v>19529.95</v>
      </c>
      <c r="O78" s="110">
        <f>N78+$I78</f>
        <v>19885.04</v>
      </c>
      <c r="P78" s="110">
        <f>O78+$I78</f>
        <v>20240.13</v>
      </c>
      <c r="Q78" s="110">
        <f>P78+$I78</f>
        <v>20595.22</v>
      </c>
      <c r="R78" s="108"/>
      <c r="S78" s="111"/>
      <c r="T78" s="110">
        <f>J78-K78</f>
        <v>88654.13</v>
      </c>
      <c r="U78" s="110">
        <f>J78-L78</f>
        <v>88299.040000000008</v>
      </c>
      <c r="V78" s="110">
        <f>J78-M78</f>
        <v>75515.8</v>
      </c>
      <c r="W78" s="110">
        <f>J78-N78</f>
        <v>75160.710000000006</v>
      </c>
      <c r="X78" s="110">
        <f>J78-O78</f>
        <v>74805.62</v>
      </c>
      <c r="Y78" s="110">
        <f>J78-P78</f>
        <v>74450.53</v>
      </c>
      <c r="Z78" s="110">
        <f>J78-Q78</f>
        <v>74095.44</v>
      </c>
      <c r="AA78" s="110"/>
      <c r="AB78" s="109"/>
      <c r="AC78" s="110"/>
      <c r="AD78" s="110"/>
      <c r="AE78" s="110"/>
      <c r="AF78" s="109"/>
      <c r="AG78" s="108"/>
      <c r="AH78" s="94" t="s">
        <v>13</v>
      </c>
      <c r="AI78" s="107" t="s">
        <v>12</v>
      </c>
      <c r="AJ78" s="116"/>
      <c r="AK78" s="116"/>
      <c r="AL78" s="3"/>
      <c r="AM78" s="3"/>
      <c r="AN78" s="3"/>
      <c r="AO78" s="3"/>
      <c r="AP78" s="71">
        <v>94690.66</v>
      </c>
      <c r="AQ78" s="71">
        <v>20950.310000000001</v>
      </c>
      <c r="AR78" s="71">
        <f>+AP78-AQ78</f>
        <v>73740.350000000006</v>
      </c>
      <c r="AS78" s="71"/>
      <c r="AT78" s="70"/>
      <c r="AU78" s="70"/>
      <c r="AV78" s="70"/>
      <c r="AW78" s="69"/>
    </row>
    <row r="79" spans="1:49" ht="18" hidden="1" customHeight="1" x14ac:dyDescent="0.25">
      <c r="A79" s="117"/>
      <c r="B79" s="114">
        <v>4804</v>
      </c>
      <c r="C79" s="110">
        <v>2</v>
      </c>
      <c r="D79" s="110" t="s">
        <v>60</v>
      </c>
      <c r="E79" s="118" t="s">
        <v>61</v>
      </c>
      <c r="F79" s="110">
        <v>2015</v>
      </c>
      <c r="G79" s="110" t="s">
        <v>16</v>
      </c>
      <c r="H79" s="110">
        <v>4.5</v>
      </c>
      <c r="I79" s="110">
        <v>11.68</v>
      </c>
      <c r="J79" s="110">
        <v>3114.49</v>
      </c>
      <c r="K79" s="110">
        <v>198.56</v>
      </c>
      <c r="L79" s="110">
        <f>K79+$I79</f>
        <v>210.24</v>
      </c>
      <c r="M79" s="110">
        <v>630.71</v>
      </c>
      <c r="N79" s="110">
        <f>M79+$I79</f>
        <v>642.39</v>
      </c>
      <c r="O79" s="110">
        <f>N79+$I79</f>
        <v>654.06999999999994</v>
      </c>
      <c r="P79" s="110">
        <f>O79+$I79</f>
        <v>665.74999999999989</v>
      </c>
      <c r="Q79" s="110">
        <f>P79+$I79</f>
        <v>677.42999999999984</v>
      </c>
      <c r="R79" s="108"/>
      <c r="S79" s="111"/>
      <c r="T79" s="110">
        <f>J79-K79</f>
        <v>2915.93</v>
      </c>
      <c r="U79" s="110">
        <f>J79-L79</f>
        <v>2904.25</v>
      </c>
      <c r="V79" s="110">
        <f>J79-M79</f>
        <v>2483.7799999999997</v>
      </c>
      <c r="W79" s="110">
        <f>J79-N79</f>
        <v>2472.1</v>
      </c>
      <c r="X79" s="110">
        <f>J79-O79</f>
        <v>2460.42</v>
      </c>
      <c r="Y79" s="110">
        <f>J79-P79</f>
        <v>2448.7399999999998</v>
      </c>
      <c r="Z79" s="110">
        <f>J79-Q79</f>
        <v>2437.06</v>
      </c>
      <c r="AA79" s="110"/>
      <c r="AB79" s="109"/>
      <c r="AC79" s="110"/>
      <c r="AD79" s="110"/>
      <c r="AE79" s="110"/>
      <c r="AF79" s="109"/>
      <c r="AG79" s="108"/>
      <c r="AH79" s="94" t="s">
        <v>13</v>
      </c>
      <c r="AI79" s="107" t="s">
        <v>12</v>
      </c>
      <c r="AJ79" s="116"/>
      <c r="AK79" s="116"/>
      <c r="AL79" s="3"/>
      <c r="AM79" s="3"/>
      <c r="AN79" s="3"/>
      <c r="AO79" s="3"/>
      <c r="AP79" s="71">
        <v>3114.49</v>
      </c>
      <c r="AQ79" s="71">
        <v>689.1</v>
      </c>
      <c r="AR79" s="71">
        <f>+AP79-AQ79</f>
        <v>2425.39</v>
      </c>
      <c r="AS79" s="71"/>
      <c r="AT79" s="70"/>
      <c r="AU79" s="70"/>
      <c r="AV79" s="70"/>
      <c r="AW79" s="69"/>
    </row>
    <row r="80" spans="1:49" ht="18" hidden="1" customHeight="1" x14ac:dyDescent="0.25">
      <c r="A80" s="117"/>
      <c r="B80" s="114">
        <v>4805</v>
      </c>
      <c r="C80" s="110">
        <v>2</v>
      </c>
      <c r="D80" s="110" t="s">
        <v>60</v>
      </c>
      <c r="E80" s="118" t="s">
        <v>59</v>
      </c>
      <c r="F80" s="110">
        <v>2015</v>
      </c>
      <c r="G80" s="110" t="s">
        <v>16</v>
      </c>
      <c r="H80" s="110">
        <v>4.5</v>
      </c>
      <c r="I80" s="110">
        <v>19.62</v>
      </c>
      <c r="J80" s="110">
        <v>5232.34</v>
      </c>
      <c r="K80" s="110">
        <v>333.54</v>
      </c>
      <c r="L80" s="110">
        <f>K80+$I80</f>
        <v>353.16</v>
      </c>
      <c r="M80" s="110">
        <v>1059.05</v>
      </c>
      <c r="N80" s="110">
        <f>M80+$I80</f>
        <v>1078.6699999999998</v>
      </c>
      <c r="O80" s="110">
        <f>N80+$I80</f>
        <v>1098.2899999999997</v>
      </c>
      <c r="P80" s="110">
        <f>O80+$I80</f>
        <v>1117.9099999999996</v>
      </c>
      <c r="Q80" s="110">
        <f>P80+$I80</f>
        <v>1137.5299999999995</v>
      </c>
      <c r="R80" s="108"/>
      <c r="S80" s="111"/>
      <c r="T80" s="110">
        <f>J80-K80</f>
        <v>4898.8</v>
      </c>
      <c r="U80" s="110">
        <f>J80-L80</f>
        <v>4879.18</v>
      </c>
      <c r="V80" s="110">
        <f>J80-M80</f>
        <v>4173.29</v>
      </c>
      <c r="W80" s="110">
        <f>J80-N80</f>
        <v>4153.67</v>
      </c>
      <c r="X80" s="110">
        <f>J80-O80</f>
        <v>4134.05</v>
      </c>
      <c r="Y80" s="110">
        <f>J80-P80</f>
        <v>4114.43</v>
      </c>
      <c r="Z80" s="110">
        <f>J80-Q80</f>
        <v>4094.8100000000004</v>
      </c>
      <c r="AA80" s="110"/>
      <c r="AB80" s="109"/>
      <c r="AC80" s="110"/>
      <c r="AD80" s="110"/>
      <c r="AE80" s="110"/>
      <c r="AF80" s="109"/>
      <c r="AG80" s="108"/>
      <c r="AH80" s="94" t="s">
        <v>13</v>
      </c>
      <c r="AI80" s="107" t="s">
        <v>12</v>
      </c>
      <c r="AJ80" s="116"/>
      <c r="AK80" s="116"/>
      <c r="AL80" s="3"/>
      <c r="AM80" s="3"/>
      <c r="AN80" s="3"/>
      <c r="AO80" s="3"/>
      <c r="AP80" s="71">
        <v>5232.34</v>
      </c>
      <c r="AQ80" s="71">
        <v>1157.6199999999999</v>
      </c>
      <c r="AR80" s="71">
        <f>+AP80-AQ80</f>
        <v>4074.7200000000003</v>
      </c>
      <c r="AS80" s="71"/>
      <c r="AT80" s="70"/>
      <c r="AU80" s="70"/>
      <c r="AV80" s="70"/>
      <c r="AW80" s="69"/>
    </row>
    <row r="81" spans="1:49" ht="18" hidden="1" customHeight="1" x14ac:dyDescent="0.25">
      <c r="A81" s="117"/>
      <c r="B81" s="114">
        <v>4803</v>
      </c>
      <c r="C81" s="110">
        <v>2</v>
      </c>
      <c r="D81" s="110" t="s">
        <v>58</v>
      </c>
      <c r="E81" s="118" t="s">
        <v>57</v>
      </c>
      <c r="F81" s="110">
        <v>2015</v>
      </c>
      <c r="G81" s="110" t="s">
        <v>16</v>
      </c>
      <c r="H81" s="110">
        <v>4.5</v>
      </c>
      <c r="I81" s="110">
        <v>286.20999999999998</v>
      </c>
      <c r="J81" s="110">
        <v>76323.25</v>
      </c>
      <c r="K81" s="110">
        <v>4865.57</v>
      </c>
      <c r="L81" s="110">
        <f>K81+$I81</f>
        <v>5151.78</v>
      </c>
      <c r="M81" s="110">
        <v>15455.37</v>
      </c>
      <c r="N81" s="110">
        <f>M81+$I81</f>
        <v>15741.58</v>
      </c>
      <c r="O81" s="110">
        <f>N81+$I81</f>
        <v>16027.789999999999</v>
      </c>
      <c r="P81" s="110">
        <f>O81+$I81</f>
        <v>16313.999999999998</v>
      </c>
      <c r="Q81" s="110">
        <f>P81+$I81</f>
        <v>16600.21</v>
      </c>
      <c r="R81" s="108"/>
      <c r="S81" s="111"/>
      <c r="T81" s="110">
        <f>J81-K81</f>
        <v>71457.679999999993</v>
      </c>
      <c r="U81" s="110">
        <f>J81-L81</f>
        <v>71171.47</v>
      </c>
      <c r="V81" s="110">
        <f>J81-M81</f>
        <v>60867.88</v>
      </c>
      <c r="W81" s="110">
        <f>J81-N81</f>
        <v>60581.67</v>
      </c>
      <c r="X81" s="110">
        <f>J81-O81</f>
        <v>60295.46</v>
      </c>
      <c r="Y81" s="110">
        <f>J81-P81</f>
        <v>60009.25</v>
      </c>
      <c r="Z81" s="110">
        <f>J81-Q81</f>
        <v>59723.040000000001</v>
      </c>
      <c r="AA81" s="110"/>
      <c r="AB81" s="109"/>
      <c r="AC81" s="110"/>
      <c r="AD81" s="110"/>
      <c r="AE81" s="110"/>
      <c r="AF81" s="109"/>
      <c r="AG81" s="108"/>
      <c r="AH81" s="94" t="s">
        <v>13</v>
      </c>
      <c r="AI81" s="107" t="s">
        <v>12</v>
      </c>
      <c r="AJ81" s="116"/>
      <c r="AK81" s="116"/>
      <c r="AL81" s="3"/>
      <c r="AM81" s="3"/>
      <c r="AN81" s="3"/>
      <c r="AO81" s="3"/>
      <c r="AP81" s="71">
        <v>76323.25</v>
      </c>
      <c r="AQ81" s="71">
        <v>16886.45</v>
      </c>
      <c r="AR81" s="71">
        <f>+AP81-AQ81</f>
        <v>59436.800000000003</v>
      </c>
      <c r="AS81" s="71"/>
      <c r="AT81" s="70"/>
      <c r="AU81" s="70"/>
      <c r="AV81" s="70"/>
      <c r="AW81" s="69"/>
    </row>
    <row r="82" spans="1:49" ht="18" hidden="1" customHeight="1" x14ac:dyDescent="0.25">
      <c r="A82" s="117" t="s">
        <v>43</v>
      </c>
      <c r="B82" s="114">
        <v>4808</v>
      </c>
      <c r="C82" s="110">
        <v>8</v>
      </c>
      <c r="D82" s="113">
        <v>809</v>
      </c>
      <c r="E82" s="112" t="s">
        <v>56</v>
      </c>
      <c r="F82" s="110">
        <v>2015</v>
      </c>
      <c r="G82" s="110" t="s">
        <v>16</v>
      </c>
      <c r="H82" s="110">
        <v>20</v>
      </c>
      <c r="I82" s="110">
        <v>336.06</v>
      </c>
      <c r="J82" s="110">
        <v>20163.61</v>
      </c>
      <c r="K82" s="110">
        <v>5713.02</v>
      </c>
      <c r="L82" s="110">
        <f>K82+$I82</f>
        <v>6049.0800000000008</v>
      </c>
      <c r="M82" s="110">
        <v>18147.240000000002</v>
      </c>
      <c r="N82" s="110">
        <f>M82+$I82</f>
        <v>18483.300000000003</v>
      </c>
      <c r="O82" s="110">
        <f>N82+$I82</f>
        <v>18819.360000000004</v>
      </c>
      <c r="P82" s="110">
        <f>O82+$I82</f>
        <v>19155.420000000006</v>
      </c>
      <c r="Q82" s="110">
        <f>P82+$I82</f>
        <v>19491.480000000007</v>
      </c>
      <c r="R82" s="108"/>
      <c r="S82" s="111"/>
      <c r="T82" s="110">
        <f>J82-K82</f>
        <v>14450.59</v>
      </c>
      <c r="U82" s="110">
        <f>J82-L82</f>
        <v>14114.529999999999</v>
      </c>
      <c r="V82" s="110">
        <f>J82-M82</f>
        <v>2016.369999999999</v>
      </c>
      <c r="W82" s="110">
        <f>J82-N82</f>
        <v>1680.3099999999977</v>
      </c>
      <c r="X82" s="110">
        <f>J82-O82</f>
        <v>1344.2499999999964</v>
      </c>
      <c r="Y82" s="110">
        <f>J82-P82</f>
        <v>1008.1899999999951</v>
      </c>
      <c r="Z82" s="110">
        <f>J82-Q82</f>
        <v>672.12999999999374</v>
      </c>
      <c r="AA82" s="110"/>
      <c r="AB82" s="109"/>
      <c r="AC82" s="110"/>
      <c r="AD82" s="110"/>
      <c r="AE82" s="110"/>
      <c r="AF82" s="109"/>
      <c r="AG82" s="108"/>
      <c r="AH82" s="94" t="s">
        <v>13</v>
      </c>
      <c r="AI82" s="107" t="s">
        <v>12</v>
      </c>
      <c r="AJ82" s="116"/>
      <c r="AK82" s="116"/>
      <c r="AL82" s="3"/>
      <c r="AM82" s="3"/>
      <c r="AN82" s="3"/>
      <c r="AO82" s="3"/>
      <c r="AP82" s="71">
        <v>20163.61</v>
      </c>
      <c r="AQ82" s="71">
        <v>19827.54</v>
      </c>
      <c r="AR82" s="71">
        <f>+AP82-AQ82</f>
        <v>336.06999999999971</v>
      </c>
      <c r="AS82" s="71"/>
      <c r="AT82" s="70"/>
      <c r="AU82" s="70"/>
      <c r="AV82" s="70"/>
      <c r="AW82" s="69"/>
    </row>
    <row r="83" spans="1:49" ht="18" hidden="1" customHeight="1" x14ac:dyDescent="0.25">
      <c r="A83" s="117"/>
      <c r="B83" s="114">
        <v>4809</v>
      </c>
      <c r="C83" s="110">
        <v>8</v>
      </c>
      <c r="D83" s="113">
        <v>809</v>
      </c>
      <c r="E83" s="112" t="s">
        <v>56</v>
      </c>
      <c r="F83" s="110">
        <v>2015</v>
      </c>
      <c r="G83" s="110" t="s">
        <v>16</v>
      </c>
      <c r="H83" s="110">
        <v>20</v>
      </c>
      <c r="I83" s="110">
        <v>336.06</v>
      </c>
      <c r="J83" s="110">
        <v>20163.61</v>
      </c>
      <c r="K83" s="110">
        <v>5713.02</v>
      </c>
      <c r="L83" s="110">
        <f>K83+$I83</f>
        <v>6049.0800000000008</v>
      </c>
      <c r="M83" s="110">
        <v>18147.240000000002</v>
      </c>
      <c r="N83" s="110">
        <f>M83+$I83</f>
        <v>18483.300000000003</v>
      </c>
      <c r="O83" s="110">
        <f>N83+$I83</f>
        <v>18819.360000000004</v>
      </c>
      <c r="P83" s="110">
        <f>O83+$I83</f>
        <v>19155.420000000006</v>
      </c>
      <c r="Q83" s="110">
        <f>P83+$I83</f>
        <v>19491.480000000007</v>
      </c>
      <c r="R83" s="108"/>
      <c r="S83" s="111"/>
      <c r="T83" s="110">
        <f>J83-K83</f>
        <v>14450.59</v>
      </c>
      <c r="U83" s="110">
        <f>J83-L83</f>
        <v>14114.529999999999</v>
      </c>
      <c r="V83" s="110">
        <f>J83-M83</f>
        <v>2016.369999999999</v>
      </c>
      <c r="W83" s="110">
        <f>J83-N83</f>
        <v>1680.3099999999977</v>
      </c>
      <c r="X83" s="110">
        <f>J83-O83</f>
        <v>1344.2499999999964</v>
      </c>
      <c r="Y83" s="110">
        <f>J83-P83</f>
        <v>1008.1899999999951</v>
      </c>
      <c r="Z83" s="110">
        <f>J83-Q83</f>
        <v>672.12999999999374</v>
      </c>
      <c r="AA83" s="110"/>
      <c r="AB83" s="109"/>
      <c r="AC83" s="110"/>
      <c r="AD83" s="110"/>
      <c r="AE83" s="110"/>
      <c r="AF83" s="109"/>
      <c r="AG83" s="108"/>
      <c r="AH83" s="94" t="s">
        <v>13</v>
      </c>
      <c r="AI83" s="107" t="s">
        <v>12</v>
      </c>
      <c r="AJ83" s="116"/>
      <c r="AK83" s="116"/>
      <c r="AL83" s="3"/>
      <c r="AM83" s="3"/>
      <c r="AN83" s="3"/>
      <c r="AO83" s="3"/>
      <c r="AP83" s="71">
        <v>20163.61</v>
      </c>
      <c r="AQ83" s="71">
        <v>19827.54</v>
      </c>
      <c r="AR83" s="71">
        <f>+AP83-AQ83</f>
        <v>336.06999999999971</v>
      </c>
      <c r="AS83" s="71"/>
      <c r="AT83" s="70"/>
      <c r="AU83" s="70"/>
      <c r="AV83" s="70"/>
      <c r="AW83" s="69"/>
    </row>
    <row r="84" spans="1:49" ht="22.5" hidden="1" customHeight="1" x14ac:dyDescent="0.25">
      <c r="A84" s="115"/>
      <c r="B84" s="114" t="s">
        <v>11</v>
      </c>
      <c r="C84" s="110"/>
      <c r="D84" s="113"/>
      <c r="E84" s="112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08"/>
      <c r="S84" s="111"/>
      <c r="T84" s="110"/>
      <c r="U84" s="110"/>
      <c r="V84" s="110"/>
      <c r="W84" s="110"/>
      <c r="X84" s="110"/>
      <c r="Y84" s="110"/>
      <c r="Z84" s="110"/>
      <c r="AA84" s="110"/>
      <c r="AB84" s="109"/>
      <c r="AC84" s="110"/>
      <c r="AD84" s="110"/>
      <c r="AE84" s="110"/>
      <c r="AF84" s="109">
        <v>1220</v>
      </c>
      <c r="AG84" s="108"/>
      <c r="AH84" s="72"/>
      <c r="AI84" s="107"/>
      <c r="AJ84" s="106"/>
      <c r="AK84" s="106"/>
      <c r="AL84" s="3"/>
      <c r="AM84" s="3"/>
      <c r="AN84" s="3"/>
      <c r="AO84" s="3"/>
      <c r="AP84" s="71"/>
      <c r="AQ84" s="71"/>
      <c r="AR84" s="71"/>
      <c r="AS84" s="71"/>
      <c r="AT84" s="70"/>
      <c r="AU84" s="70"/>
      <c r="AV84" s="70"/>
      <c r="AW84" s="69"/>
    </row>
    <row r="85" spans="1:49" s="97" customFormat="1" ht="33.75" customHeight="1" x14ac:dyDescent="0.25">
      <c r="A85" s="102">
        <v>10</v>
      </c>
      <c r="B85" s="101" t="s">
        <v>55</v>
      </c>
      <c r="C85" s="100"/>
      <c r="D85" s="100"/>
      <c r="E85" s="100" t="s">
        <v>55</v>
      </c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>
        <v>6</v>
      </c>
      <c r="S85" s="98" t="s">
        <v>54</v>
      </c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>
        <v>514</v>
      </c>
      <c r="AG85" s="98" t="s">
        <v>53</v>
      </c>
      <c r="AH85" s="98"/>
      <c r="AI85" s="98" t="s">
        <v>12</v>
      </c>
      <c r="AJ85" s="98" t="s">
        <v>27</v>
      </c>
      <c r="AK85" s="98">
        <v>7</v>
      </c>
      <c r="AL85" s="98">
        <f>AL88</f>
        <v>9</v>
      </c>
      <c r="AM85" s="98">
        <f>AM88</f>
        <v>478.88</v>
      </c>
      <c r="AN85" s="98">
        <f>AN88</f>
        <v>0</v>
      </c>
      <c r="AO85" s="98">
        <f>AO88</f>
        <v>0</v>
      </c>
      <c r="AP85" s="98">
        <f>SUM(AP86:AP91)</f>
        <v>917374.87</v>
      </c>
      <c r="AQ85" s="98">
        <f>SUM(AQ86:AQ91)</f>
        <v>200063.66000000003</v>
      </c>
      <c r="AR85" s="98">
        <f>SUM(AR86:AR91)</f>
        <v>717311.21</v>
      </c>
      <c r="AS85" s="99">
        <f>SUM(AS86:AS91)</f>
        <v>3352160</v>
      </c>
      <c r="AT85" s="98" t="s">
        <v>52</v>
      </c>
      <c r="AU85" s="98" t="s">
        <v>26</v>
      </c>
      <c r="AV85" s="98" t="s">
        <v>51</v>
      </c>
      <c r="AW85" s="98" t="s">
        <v>24</v>
      </c>
    </row>
    <row r="86" spans="1:49" ht="33.75" hidden="1" customHeight="1" x14ac:dyDescent="0.25">
      <c r="A86" s="96" t="s">
        <v>23</v>
      </c>
      <c r="B86" s="78">
        <v>90045</v>
      </c>
      <c r="C86" s="75">
        <v>0</v>
      </c>
      <c r="D86" s="75" t="s">
        <v>21</v>
      </c>
      <c r="E86" s="95" t="s">
        <v>50</v>
      </c>
      <c r="F86" s="75">
        <v>0</v>
      </c>
      <c r="G86" s="75" t="s">
        <v>16</v>
      </c>
      <c r="H86" s="75">
        <v>0</v>
      </c>
      <c r="I86" s="75">
        <v>0</v>
      </c>
      <c r="J86" s="75">
        <v>82200</v>
      </c>
      <c r="K86" s="75">
        <v>0</v>
      </c>
      <c r="L86" s="75">
        <f>K86+$I86</f>
        <v>0</v>
      </c>
      <c r="M86" s="75">
        <f>L86+$I86</f>
        <v>0</v>
      </c>
      <c r="N86" s="75">
        <f>M86+$I86</f>
        <v>0</v>
      </c>
      <c r="O86" s="75">
        <f>N86+$I86</f>
        <v>0</v>
      </c>
      <c r="P86" s="75">
        <f>O86+$I86</f>
        <v>0</v>
      </c>
      <c r="Q86" s="75">
        <f>P86+$I86</f>
        <v>0</v>
      </c>
      <c r="R86" s="73"/>
      <c r="S86" s="76"/>
      <c r="T86" s="75">
        <f>J86-K86</f>
        <v>82200</v>
      </c>
      <c r="U86" s="75">
        <f>J86-L86</f>
        <v>82200</v>
      </c>
      <c r="V86" s="75">
        <f>J86-M86</f>
        <v>82200</v>
      </c>
      <c r="W86" s="75">
        <f>J86-N86</f>
        <v>82200</v>
      </c>
      <c r="X86" s="75">
        <f>J86-O86</f>
        <v>82200</v>
      </c>
      <c r="Y86" s="75">
        <f>J86-P86</f>
        <v>82200</v>
      </c>
      <c r="Z86" s="75">
        <f>J86-Q86</f>
        <v>82200</v>
      </c>
      <c r="AA86" s="75"/>
      <c r="AB86" s="74"/>
      <c r="AC86" s="75"/>
      <c r="AD86" s="75"/>
      <c r="AE86" s="75"/>
      <c r="AF86" s="74"/>
      <c r="AG86" s="73"/>
      <c r="AH86" s="94" t="s">
        <v>13</v>
      </c>
      <c r="AI86" s="3" t="s">
        <v>12</v>
      </c>
      <c r="AJ86" s="70"/>
      <c r="AK86" s="70"/>
      <c r="AL86" s="3"/>
      <c r="AM86" s="3"/>
      <c r="AN86" s="3"/>
      <c r="AO86" s="3"/>
      <c r="AP86" s="71">
        <v>82200</v>
      </c>
      <c r="AQ86" s="71"/>
      <c r="AR86" s="71">
        <f>+AP86-AQ86</f>
        <v>82200</v>
      </c>
      <c r="AS86" s="71"/>
      <c r="AT86" s="70"/>
      <c r="AU86" s="70"/>
      <c r="AV86" s="70"/>
      <c r="AW86" s="69"/>
    </row>
    <row r="87" spans="1:49" ht="33.75" hidden="1" customHeight="1" x14ac:dyDescent="0.25">
      <c r="A87" s="96"/>
      <c r="B87" s="78">
        <v>90046</v>
      </c>
      <c r="C87" s="75">
        <v>0</v>
      </c>
      <c r="D87" s="75" t="s">
        <v>21</v>
      </c>
      <c r="E87" s="95" t="s">
        <v>49</v>
      </c>
      <c r="F87" s="75">
        <v>0</v>
      </c>
      <c r="G87" s="75" t="s">
        <v>16</v>
      </c>
      <c r="H87" s="75">
        <v>0</v>
      </c>
      <c r="I87" s="75">
        <v>0</v>
      </c>
      <c r="J87" s="75">
        <v>72000</v>
      </c>
      <c r="K87" s="75">
        <v>0</v>
      </c>
      <c r="L87" s="75">
        <f>K87+$I87</f>
        <v>0</v>
      </c>
      <c r="M87" s="75">
        <f>L87+$I87</f>
        <v>0</v>
      </c>
      <c r="N87" s="75">
        <f>M87+$I87</f>
        <v>0</v>
      </c>
      <c r="O87" s="75">
        <f>N87+$I87</f>
        <v>0</v>
      </c>
      <c r="P87" s="75">
        <f>O87+$I87</f>
        <v>0</v>
      </c>
      <c r="Q87" s="75">
        <f>P87+$I87</f>
        <v>0</v>
      </c>
      <c r="R87" s="73"/>
      <c r="S87" s="76"/>
      <c r="T87" s="75">
        <f>J87-K87</f>
        <v>72000</v>
      </c>
      <c r="U87" s="75">
        <f>J87-L87</f>
        <v>72000</v>
      </c>
      <c r="V87" s="75">
        <f>J87-M87</f>
        <v>72000</v>
      </c>
      <c r="W87" s="75">
        <f>J87-N87</f>
        <v>72000</v>
      </c>
      <c r="X87" s="75">
        <f>J87-O87</f>
        <v>72000</v>
      </c>
      <c r="Y87" s="75">
        <f>J87-P87</f>
        <v>72000</v>
      </c>
      <c r="Z87" s="75">
        <f>J87-Q87</f>
        <v>72000</v>
      </c>
      <c r="AA87" s="75"/>
      <c r="AB87" s="74"/>
      <c r="AC87" s="75"/>
      <c r="AD87" s="75"/>
      <c r="AE87" s="75"/>
      <c r="AF87" s="74"/>
      <c r="AG87" s="73"/>
      <c r="AH87" s="94" t="s">
        <v>13</v>
      </c>
      <c r="AI87" s="3" t="s">
        <v>12</v>
      </c>
      <c r="AJ87" s="70"/>
      <c r="AK87" s="70"/>
      <c r="AL87" s="3"/>
      <c r="AM87" s="3"/>
      <c r="AN87" s="3"/>
      <c r="AO87" s="3"/>
      <c r="AP87" s="71">
        <v>72000</v>
      </c>
      <c r="AQ87" s="71"/>
      <c r="AR87" s="71">
        <f>+AP87-AQ87</f>
        <v>72000</v>
      </c>
      <c r="AS87" s="71"/>
      <c r="AT87" s="70"/>
      <c r="AU87" s="70"/>
      <c r="AV87" s="70"/>
      <c r="AW87" s="69"/>
    </row>
    <row r="88" spans="1:49" s="80" customFormat="1" ht="33.75" hidden="1" customHeight="1" x14ac:dyDescent="0.25">
      <c r="A88" s="96" t="s">
        <v>19</v>
      </c>
      <c r="B88" s="92">
        <v>1663</v>
      </c>
      <c r="C88" s="88">
        <v>1</v>
      </c>
      <c r="D88" s="88" t="s">
        <v>18</v>
      </c>
      <c r="E88" s="91" t="s">
        <v>48</v>
      </c>
      <c r="F88" s="88">
        <v>1897</v>
      </c>
      <c r="G88" s="88" t="s">
        <v>16</v>
      </c>
      <c r="H88" s="88">
        <v>1.5</v>
      </c>
      <c r="I88" s="88">
        <v>600.19000000000005</v>
      </c>
      <c r="J88" s="88">
        <v>688370.99</v>
      </c>
      <c r="K88" s="88">
        <v>160187.76</v>
      </c>
      <c r="L88" s="88">
        <f>K88+$I88</f>
        <v>160787.95000000001</v>
      </c>
      <c r="M88" s="88">
        <v>182915.33</v>
      </c>
      <c r="N88" s="88">
        <f>M88+$I88</f>
        <v>183515.51999999999</v>
      </c>
      <c r="O88" s="88">
        <f>N88+$I88</f>
        <v>184115.71</v>
      </c>
      <c r="P88" s="88">
        <f>O88+$I88</f>
        <v>184715.9</v>
      </c>
      <c r="Q88" s="88">
        <f>P88+$I88</f>
        <v>185316.09</v>
      </c>
      <c r="R88" s="86"/>
      <c r="S88" s="90"/>
      <c r="T88" s="88">
        <f>J88-K88</f>
        <v>528183.23</v>
      </c>
      <c r="U88" s="88">
        <f>J88-L88</f>
        <v>527583.04</v>
      </c>
      <c r="V88" s="88">
        <f>J88-M88</f>
        <v>505455.66000000003</v>
      </c>
      <c r="W88" s="88">
        <f>J88-N88</f>
        <v>504855.47</v>
      </c>
      <c r="X88" s="88">
        <f>J88-O88</f>
        <v>504255.28</v>
      </c>
      <c r="Y88" s="88">
        <f>J88-P88</f>
        <v>503655.08999999997</v>
      </c>
      <c r="Z88" s="88">
        <f>J88-Q88</f>
        <v>503054.9</v>
      </c>
      <c r="AA88" s="88"/>
      <c r="AB88" s="87" t="s">
        <v>47</v>
      </c>
      <c r="AC88" s="88" t="s">
        <v>46</v>
      </c>
      <c r="AD88" s="88"/>
      <c r="AE88" s="88"/>
      <c r="AF88" s="87"/>
      <c r="AG88" s="86"/>
      <c r="AH88" s="85" t="s">
        <v>13</v>
      </c>
      <c r="AI88" s="84" t="s">
        <v>12</v>
      </c>
      <c r="AJ88" s="82"/>
      <c r="AK88" s="82"/>
      <c r="AL88" s="84">
        <v>9</v>
      </c>
      <c r="AM88" s="84">
        <v>478.88</v>
      </c>
      <c r="AN88" s="84">
        <v>0</v>
      </c>
      <c r="AO88" s="84">
        <v>0</v>
      </c>
      <c r="AP88" s="83">
        <v>688370.99</v>
      </c>
      <c r="AQ88" s="83">
        <v>187217.67</v>
      </c>
      <c r="AR88" s="83">
        <f>+AP88-AQ88</f>
        <v>501153.31999999995</v>
      </c>
      <c r="AS88" s="83">
        <f>AM88*7000+AO88*7000</f>
        <v>3352160</v>
      </c>
      <c r="AT88" s="82"/>
      <c r="AU88" s="82"/>
      <c r="AV88" s="82"/>
      <c r="AW88" s="81"/>
    </row>
    <row r="89" spans="1:49" ht="33.75" hidden="1" customHeight="1" x14ac:dyDescent="0.25">
      <c r="A89" s="96"/>
      <c r="B89" s="78">
        <v>1664</v>
      </c>
      <c r="C89" s="75">
        <v>1</v>
      </c>
      <c r="D89" s="75" t="s">
        <v>45</v>
      </c>
      <c r="E89" s="95" t="s">
        <v>44</v>
      </c>
      <c r="F89" s="75">
        <v>1897</v>
      </c>
      <c r="G89" s="75" t="s">
        <v>16</v>
      </c>
      <c r="H89" s="75">
        <v>2.5</v>
      </c>
      <c r="I89" s="75"/>
      <c r="J89" s="75">
        <v>4447.25</v>
      </c>
      <c r="K89" s="75">
        <v>4447.25</v>
      </c>
      <c r="L89" s="75">
        <f>K89+$I89</f>
        <v>4447.25</v>
      </c>
      <c r="M89" s="75">
        <f>L89+$I89</f>
        <v>4447.25</v>
      </c>
      <c r="N89" s="75">
        <f>M89+$I89</f>
        <v>4447.25</v>
      </c>
      <c r="O89" s="75">
        <f>N89+$I89</f>
        <v>4447.25</v>
      </c>
      <c r="P89" s="75">
        <f>O89+$I89</f>
        <v>4447.25</v>
      </c>
      <c r="Q89" s="75">
        <f>P89+$I89</f>
        <v>4447.25</v>
      </c>
      <c r="R89" s="73"/>
      <c r="S89" s="76"/>
      <c r="T89" s="75">
        <f>J89-K89</f>
        <v>0</v>
      </c>
      <c r="U89" s="75">
        <f>J89-L89</f>
        <v>0</v>
      </c>
      <c r="V89" s="75">
        <f>J89-M89</f>
        <v>0</v>
      </c>
      <c r="W89" s="75">
        <f>J89-N89</f>
        <v>0</v>
      </c>
      <c r="X89" s="75">
        <f>J89-O89</f>
        <v>0</v>
      </c>
      <c r="Y89" s="75">
        <f>J89-P89</f>
        <v>0</v>
      </c>
      <c r="Z89" s="75">
        <f>J89-Q89</f>
        <v>0</v>
      </c>
      <c r="AA89" s="75"/>
      <c r="AB89" s="74"/>
      <c r="AC89" s="75"/>
      <c r="AD89" s="75"/>
      <c r="AE89" s="75"/>
      <c r="AF89" s="74"/>
      <c r="AG89" s="73"/>
      <c r="AH89" s="94" t="s">
        <v>13</v>
      </c>
      <c r="AI89" s="3" t="s">
        <v>12</v>
      </c>
      <c r="AJ89" s="70"/>
      <c r="AK89" s="70"/>
      <c r="AL89" s="3"/>
      <c r="AM89" s="3"/>
      <c r="AN89" s="3"/>
      <c r="AO89" s="3"/>
      <c r="AP89" s="71">
        <v>4447.25</v>
      </c>
      <c r="AQ89" s="71">
        <v>4447.25</v>
      </c>
      <c r="AR89" s="71">
        <f>+AP89-AQ89</f>
        <v>0</v>
      </c>
      <c r="AS89" s="71"/>
      <c r="AT89" s="70"/>
      <c r="AU89" s="70"/>
      <c r="AV89" s="70"/>
      <c r="AW89" s="69"/>
    </row>
    <row r="90" spans="1:49" ht="33.75" hidden="1" customHeight="1" x14ac:dyDescent="0.25">
      <c r="A90" s="96" t="s">
        <v>43</v>
      </c>
      <c r="B90" s="78">
        <v>4928</v>
      </c>
      <c r="C90" s="75"/>
      <c r="D90" s="105">
        <v>220</v>
      </c>
      <c r="E90" s="77" t="s">
        <v>42</v>
      </c>
      <c r="F90" s="75"/>
      <c r="G90" s="75"/>
      <c r="H90" s="75"/>
      <c r="I90" s="75"/>
      <c r="J90" s="75">
        <v>63690.03</v>
      </c>
      <c r="K90" s="75"/>
      <c r="L90" s="75"/>
      <c r="M90" s="75">
        <v>4537.93</v>
      </c>
      <c r="N90" s="75"/>
      <c r="O90" s="75"/>
      <c r="P90" s="75"/>
      <c r="Q90" s="75"/>
      <c r="R90" s="73"/>
      <c r="S90" s="76"/>
      <c r="T90" s="75"/>
      <c r="U90" s="75"/>
      <c r="V90" s="75">
        <f>J90-M90</f>
        <v>59152.1</v>
      </c>
      <c r="W90" s="75"/>
      <c r="X90" s="75"/>
      <c r="Y90" s="75"/>
      <c r="Z90" s="75"/>
      <c r="AA90" s="75"/>
      <c r="AB90" s="74" t="s">
        <v>40</v>
      </c>
      <c r="AC90" s="75">
        <v>63690.03</v>
      </c>
      <c r="AD90" s="75"/>
      <c r="AE90" s="75"/>
      <c r="AF90" s="74"/>
      <c r="AG90" s="73"/>
      <c r="AH90" s="94" t="s">
        <v>13</v>
      </c>
      <c r="AI90" s="3" t="s">
        <v>12</v>
      </c>
      <c r="AJ90" s="70"/>
      <c r="AK90" s="70"/>
      <c r="AL90" s="3"/>
      <c r="AM90" s="3"/>
      <c r="AN90" s="3"/>
      <c r="AO90" s="3"/>
      <c r="AP90" s="71">
        <v>63690.03</v>
      </c>
      <c r="AQ90" s="71">
        <v>5732.1</v>
      </c>
      <c r="AR90" s="71">
        <f>+AP90-AQ90</f>
        <v>57957.93</v>
      </c>
      <c r="AS90" s="71"/>
      <c r="AT90" s="70"/>
      <c r="AU90" s="70"/>
      <c r="AV90" s="70"/>
      <c r="AW90" s="69"/>
    </row>
    <row r="91" spans="1:49" ht="33.75" hidden="1" customHeight="1" x14ac:dyDescent="0.25">
      <c r="A91" s="96"/>
      <c r="B91" s="78">
        <v>4929</v>
      </c>
      <c r="C91" s="75"/>
      <c r="D91" s="105">
        <v>806</v>
      </c>
      <c r="E91" s="77" t="s">
        <v>41</v>
      </c>
      <c r="F91" s="75"/>
      <c r="G91" s="75"/>
      <c r="H91" s="75"/>
      <c r="I91" s="75"/>
      <c r="J91" s="75">
        <v>6666.6</v>
      </c>
      <c r="K91" s="75"/>
      <c r="L91" s="75"/>
      <c r="M91" s="75">
        <v>2111.09</v>
      </c>
      <c r="N91" s="75"/>
      <c r="O91" s="75"/>
      <c r="P91" s="75"/>
      <c r="Q91" s="75"/>
      <c r="R91" s="73"/>
      <c r="S91" s="76"/>
      <c r="T91" s="75"/>
      <c r="U91" s="75"/>
      <c r="V91" s="75">
        <f>J91-M91</f>
        <v>4555.51</v>
      </c>
      <c r="W91" s="75"/>
      <c r="X91" s="75"/>
      <c r="Y91" s="75"/>
      <c r="Z91" s="75"/>
      <c r="AA91" s="75"/>
      <c r="AB91" s="74" t="s">
        <v>40</v>
      </c>
      <c r="AC91" s="75">
        <v>6666.6</v>
      </c>
      <c r="AD91" s="75"/>
      <c r="AE91" s="75"/>
      <c r="AF91" s="74"/>
      <c r="AG91" s="73"/>
      <c r="AH91" s="94" t="s">
        <v>13</v>
      </c>
      <c r="AI91" s="3" t="s">
        <v>12</v>
      </c>
      <c r="AJ91" s="70"/>
      <c r="AK91" s="70"/>
      <c r="AL91" s="3"/>
      <c r="AM91" s="3"/>
      <c r="AN91" s="3"/>
      <c r="AO91" s="3"/>
      <c r="AP91" s="71">
        <v>6666.6</v>
      </c>
      <c r="AQ91" s="71">
        <v>2666.64</v>
      </c>
      <c r="AR91" s="71">
        <f>+AP91-AQ91</f>
        <v>3999.9600000000005</v>
      </c>
      <c r="AS91" s="71"/>
      <c r="AT91" s="70"/>
      <c r="AU91" s="70"/>
      <c r="AV91" s="70"/>
      <c r="AW91" s="69"/>
    </row>
    <row r="92" spans="1:49" ht="33.75" hidden="1" customHeight="1" x14ac:dyDescent="0.25">
      <c r="A92" s="79"/>
      <c r="B92" s="78" t="s">
        <v>11</v>
      </c>
      <c r="C92" s="75"/>
      <c r="D92" s="105"/>
      <c r="E92" s="77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3"/>
      <c r="S92" s="76"/>
      <c r="T92" s="75"/>
      <c r="U92" s="75"/>
      <c r="V92" s="75"/>
      <c r="W92" s="75"/>
      <c r="X92" s="75"/>
      <c r="Y92" s="75"/>
      <c r="Z92" s="75"/>
      <c r="AA92" s="75"/>
      <c r="AB92" s="74"/>
      <c r="AC92" s="75"/>
      <c r="AD92" s="75"/>
      <c r="AE92" s="75"/>
      <c r="AF92" s="74">
        <v>514</v>
      </c>
      <c r="AG92" s="73"/>
      <c r="AH92" s="103"/>
      <c r="AI92" s="3"/>
      <c r="AJ92" s="70"/>
      <c r="AK92" s="70"/>
      <c r="AL92" s="3"/>
      <c r="AM92" s="3"/>
      <c r="AN92" s="3"/>
      <c r="AO92" s="3"/>
      <c r="AP92" s="71"/>
      <c r="AQ92" s="71"/>
      <c r="AR92" s="71"/>
      <c r="AS92" s="71"/>
      <c r="AT92" s="70"/>
      <c r="AU92" s="70"/>
      <c r="AV92" s="70"/>
      <c r="AW92" s="69"/>
    </row>
    <row r="93" spans="1:49" s="97" customFormat="1" ht="33.75" customHeight="1" x14ac:dyDescent="0.25">
      <c r="A93" s="102">
        <v>11</v>
      </c>
      <c r="B93" s="101" t="s">
        <v>39</v>
      </c>
      <c r="C93" s="100"/>
      <c r="D93" s="100"/>
      <c r="E93" s="100" t="s">
        <v>39</v>
      </c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>
        <v>6</v>
      </c>
      <c r="S93" s="98" t="s">
        <v>38</v>
      </c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98">
        <v>530</v>
      </c>
      <c r="AG93" s="98" t="s">
        <v>37</v>
      </c>
      <c r="AH93" s="98"/>
      <c r="AI93" s="98" t="s">
        <v>12</v>
      </c>
      <c r="AJ93" s="98" t="s">
        <v>27</v>
      </c>
      <c r="AK93" s="98">
        <v>7</v>
      </c>
      <c r="AL93" s="98">
        <f>AL96</f>
        <v>8</v>
      </c>
      <c r="AM93" s="98">
        <f>AM96</f>
        <v>460.11</v>
      </c>
      <c r="AN93" s="98">
        <f>AN96</f>
        <v>1</v>
      </c>
      <c r="AO93" s="98">
        <f>AO96</f>
        <v>18</v>
      </c>
      <c r="AP93" s="98">
        <f>SUM(AP94:AP96)</f>
        <v>820325.23</v>
      </c>
      <c r="AQ93" s="98">
        <f>SUM(AQ94:AQ96)</f>
        <v>170519.58</v>
      </c>
      <c r="AR93" s="98">
        <f>SUM(AR94:AR96)</f>
        <v>649805.65</v>
      </c>
      <c r="AS93" s="99">
        <f>SUM(AS94:AS96)</f>
        <v>3346770</v>
      </c>
      <c r="AT93" s="98" t="s">
        <v>36</v>
      </c>
      <c r="AU93" s="98" t="s">
        <v>26</v>
      </c>
      <c r="AV93" s="98" t="s">
        <v>25</v>
      </c>
      <c r="AW93" s="98" t="s">
        <v>24</v>
      </c>
    </row>
    <row r="94" spans="1:49" ht="17.25" hidden="1" customHeight="1" x14ac:dyDescent="0.25">
      <c r="A94" s="96" t="s">
        <v>23</v>
      </c>
      <c r="B94" s="78">
        <v>90042</v>
      </c>
      <c r="C94" s="75">
        <v>0</v>
      </c>
      <c r="D94" s="75" t="s">
        <v>21</v>
      </c>
      <c r="E94" s="95" t="s">
        <v>35</v>
      </c>
      <c r="F94" s="75">
        <v>0</v>
      </c>
      <c r="G94" s="75" t="s">
        <v>16</v>
      </c>
      <c r="H94" s="75">
        <v>0</v>
      </c>
      <c r="I94" s="75">
        <v>0</v>
      </c>
      <c r="J94" s="75">
        <v>71100</v>
      </c>
      <c r="K94" s="75">
        <v>0</v>
      </c>
      <c r="L94" s="75">
        <f>K94+$I94</f>
        <v>0</v>
      </c>
      <c r="M94" s="75">
        <f>L94+$I94</f>
        <v>0</v>
      </c>
      <c r="N94" s="75">
        <f>M94+$I94</f>
        <v>0</v>
      </c>
      <c r="O94" s="75">
        <f>N94+$I94</f>
        <v>0</v>
      </c>
      <c r="P94" s="75">
        <f>O94+$I94</f>
        <v>0</v>
      </c>
      <c r="Q94" s="75">
        <f>P94+$I94</f>
        <v>0</v>
      </c>
      <c r="R94" s="73"/>
      <c r="S94" s="76"/>
      <c r="T94" s="75">
        <f>J94-K94</f>
        <v>71100</v>
      </c>
      <c r="U94" s="75">
        <f>J94-L94</f>
        <v>71100</v>
      </c>
      <c r="V94" s="75">
        <f>J94-M94</f>
        <v>71100</v>
      </c>
      <c r="W94" s="75">
        <f>J94-N94</f>
        <v>71100</v>
      </c>
      <c r="X94" s="75">
        <f>J94-O94</f>
        <v>71100</v>
      </c>
      <c r="Y94" s="75">
        <f>J94-P94</f>
        <v>71100</v>
      </c>
      <c r="Z94" s="75">
        <f>J94-Q94</f>
        <v>71100</v>
      </c>
      <c r="AA94" s="75"/>
      <c r="AB94" s="75"/>
      <c r="AC94" s="75"/>
      <c r="AD94" s="75"/>
      <c r="AE94" s="75"/>
      <c r="AF94" s="74"/>
      <c r="AG94" s="73"/>
      <c r="AH94" s="94" t="s">
        <v>13</v>
      </c>
      <c r="AI94" s="3" t="s">
        <v>12</v>
      </c>
      <c r="AJ94" s="70"/>
      <c r="AK94" s="70"/>
      <c r="AL94" s="3"/>
      <c r="AM94" s="3"/>
      <c r="AN94" s="3"/>
      <c r="AO94" s="3"/>
      <c r="AP94" s="71">
        <v>71100</v>
      </c>
      <c r="AQ94" s="71"/>
      <c r="AR94" s="71">
        <f>+AP94-AQ94</f>
        <v>71100</v>
      </c>
      <c r="AS94" s="71"/>
      <c r="AT94" s="70"/>
      <c r="AU94" s="70"/>
      <c r="AV94" s="70"/>
      <c r="AW94" s="69"/>
    </row>
    <row r="95" spans="1:49" ht="17.25" hidden="1" customHeight="1" x14ac:dyDescent="0.25">
      <c r="A95" s="96"/>
      <c r="B95" s="78">
        <v>90105</v>
      </c>
      <c r="C95" s="75"/>
      <c r="D95" s="75">
        <v>0</v>
      </c>
      <c r="E95" s="95" t="s">
        <v>34</v>
      </c>
      <c r="F95" s="75"/>
      <c r="G95" s="75"/>
      <c r="H95" s="75"/>
      <c r="I95" s="75"/>
      <c r="J95" s="75">
        <v>43950</v>
      </c>
      <c r="K95" s="75">
        <v>0</v>
      </c>
      <c r="L95" s="75"/>
      <c r="M95" s="75"/>
      <c r="N95" s="75"/>
      <c r="O95" s="75"/>
      <c r="P95" s="75"/>
      <c r="Q95" s="75"/>
      <c r="R95" s="73"/>
      <c r="S95" s="76"/>
      <c r="T95" s="75"/>
      <c r="U95" s="75"/>
      <c r="V95" s="75">
        <v>43950</v>
      </c>
      <c r="W95" s="75"/>
      <c r="X95" s="75"/>
      <c r="Y95" s="75"/>
      <c r="Z95" s="75"/>
      <c r="AA95" s="75"/>
      <c r="AB95" s="75"/>
      <c r="AC95" s="75"/>
      <c r="AD95" s="75"/>
      <c r="AE95" s="75"/>
      <c r="AF95" s="74"/>
      <c r="AG95" s="73"/>
      <c r="AH95" s="94" t="s">
        <v>13</v>
      </c>
      <c r="AI95" s="3" t="s">
        <v>12</v>
      </c>
      <c r="AJ95" s="70"/>
      <c r="AK95" s="70"/>
      <c r="AL95" s="3"/>
      <c r="AM95" s="3"/>
      <c r="AN95" s="3"/>
      <c r="AO95" s="3"/>
      <c r="AP95" s="71">
        <v>43950</v>
      </c>
      <c r="AQ95" s="71"/>
      <c r="AR95" s="71">
        <f>+AP95-AQ95</f>
        <v>43950</v>
      </c>
      <c r="AS95" s="71"/>
      <c r="AT95" s="70"/>
      <c r="AU95" s="70"/>
      <c r="AV95" s="70"/>
      <c r="AW95" s="69"/>
    </row>
    <row r="96" spans="1:49" s="80" customFormat="1" ht="17.25" hidden="1" customHeight="1" x14ac:dyDescent="0.25">
      <c r="A96" s="93" t="s">
        <v>19</v>
      </c>
      <c r="B96" s="92">
        <v>1667</v>
      </c>
      <c r="C96" s="88">
        <v>1</v>
      </c>
      <c r="D96" s="88" t="s">
        <v>18</v>
      </c>
      <c r="E96" s="91" t="s">
        <v>33</v>
      </c>
      <c r="F96" s="88">
        <v>1897</v>
      </c>
      <c r="G96" s="88" t="s">
        <v>16</v>
      </c>
      <c r="H96" s="88">
        <v>1.5</v>
      </c>
      <c r="I96" s="88">
        <v>620.45000000000005</v>
      </c>
      <c r="J96" s="88">
        <v>686258.23</v>
      </c>
      <c r="K96" s="88">
        <v>136627.41</v>
      </c>
      <c r="L96" s="88">
        <f>K96+$I96</f>
        <v>137247.86000000002</v>
      </c>
      <c r="M96" s="88">
        <v>166230.45000000001</v>
      </c>
      <c r="N96" s="88">
        <f>M96+$I96</f>
        <v>166850.90000000002</v>
      </c>
      <c r="O96" s="88">
        <f>N96+$I96</f>
        <v>167471.35000000003</v>
      </c>
      <c r="P96" s="88">
        <f>O96+$I96</f>
        <v>168091.80000000005</v>
      </c>
      <c r="Q96" s="88">
        <f>P96+$I96</f>
        <v>168712.25000000006</v>
      </c>
      <c r="R96" s="86"/>
      <c r="S96" s="90"/>
      <c r="T96" s="88">
        <f>J96-K96</f>
        <v>549630.81999999995</v>
      </c>
      <c r="U96" s="88">
        <f>J96-L96</f>
        <v>549010.37</v>
      </c>
      <c r="V96" s="88">
        <f>J96-M96</f>
        <v>520027.77999999997</v>
      </c>
      <c r="W96" s="88">
        <f>J96-N96</f>
        <v>519407.32999999996</v>
      </c>
      <c r="X96" s="88">
        <f>J96-O96</f>
        <v>518786.87999999995</v>
      </c>
      <c r="Y96" s="88">
        <f>J96-P96</f>
        <v>518166.42999999993</v>
      </c>
      <c r="Z96" s="88">
        <f>J96-Q96</f>
        <v>517545.97999999992</v>
      </c>
      <c r="AA96" s="88"/>
      <c r="AB96" s="88" t="s">
        <v>32</v>
      </c>
      <c r="AC96" s="89" t="s">
        <v>31</v>
      </c>
      <c r="AD96" s="88">
        <v>17</v>
      </c>
      <c r="AE96" s="88"/>
      <c r="AF96" s="87"/>
      <c r="AG96" s="86"/>
      <c r="AH96" s="85" t="s">
        <v>13</v>
      </c>
      <c r="AI96" s="84" t="s">
        <v>12</v>
      </c>
      <c r="AJ96" s="82"/>
      <c r="AK96" s="82"/>
      <c r="AL96" s="84">
        <v>8</v>
      </c>
      <c r="AM96" s="84">
        <v>460.11</v>
      </c>
      <c r="AN96" s="84">
        <v>1</v>
      </c>
      <c r="AO96" s="84">
        <v>18</v>
      </c>
      <c r="AP96" s="83">
        <v>705275.23</v>
      </c>
      <c r="AQ96" s="83">
        <v>170519.58</v>
      </c>
      <c r="AR96" s="83">
        <f>+AP96-AQ96</f>
        <v>534755.65</v>
      </c>
      <c r="AS96" s="83">
        <f>AM96*7000+AO96*7000</f>
        <v>3346770</v>
      </c>
      <c r="AT96" s="82"/>
      <c r="AU96" s="82"/>
      <c r="AV96" s="82"/>
      <c r="AW96" s="81"/>
    </row>
    <row r="97" spans="1:49" ht="22.5" hidden="1" customHeight="1" x14ac:dyDescent="0.25">
      <c r="A97" s="79"/>
      <c r="B97" s="78" t="s">
        <v>11</v>
      </c>
      <c r="C97" s="75"/>
      <c r="D97" s="75"/>
      <c r="E97" s="77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3"/>
      <c r="S97" s="76"/>
      <c r="T97" s="75"/>
      <c r="U97" s="75"/>
      <c r="V97" s="75"/>
      <c r="W97" s="75"/>
      <c r="X97" s="75"/>
      <c r="Y97" s="75"/>
      <c r="Z97" s="75"/>
      <c r="AA97" s="75"/>
      <c r="AB97" s="75"/>
      <c r="AC97" s="104"/>
      <c r="AD97" s="75"/>
      <c r="AE97" s="75"/>
      <c r="AF97" s="74">
        <v>530</v>
      </c>
      <c r="AG97" s="73"/>
      <c r="AH97" s="103"/>
      <c r="AI97" s="3"/>
      <c r="AJ97" s="70"/>
      <c r="AK97" s="70"/>
      <c r="AL97" s="3"/>
      <c r="AM97" s="3"/>
      <c r="AN97" s="3"/>
      <c r="AO97" s="3"/>
      <c r="AP97" s="71"/>
      <c r="AQ97" s="71"/>
      <c r="AR97" s="71"/>
      <c r="AS97" s="71"/>
      <c r="AT97" s="70"/>
      <c r="AU97" s="70"/>
      <c r="AV97" s="70"/>
      <c r="AW97" s="69"/>
    </row>
    <row r="98" spans="1:49" s="97" customFormat="1" ht="39" customHeight="1" x14ac:dyDescent="0.25">
      <c r="A98" s="102">
        <v>12</v>
      </c>
      <c r="B98" s="101" t="s">
        <v>30</v>
      </c>
      <c r="C98" s="100"/>
      <c r="D98" s="100"/>
      <c r="E98" s="100" t="s">
        <v>30</v>
      </c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>
        <v>6</v>
      </c>
      <c r="S98" s="98" t="s">
        <v>29</v>
      </c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>
        <v>292</v>
      </c>
      <c r="AG98" s="98" t="s">
        <v>28</v>
      </c>
      <c r="AH98" s="98"/>
      <c r="AI98" s="98" t="s">
        <v>12</v>
      </c>
      <c r="AJ98" s="98" t="s">
        <v>27</v>
      </c>
      <c r="AK98" s="98">
        <v>7</v>
      </c>
      <c r="AL98" s="98">
        <f>AL101</f>
        <v>7</v>
      </c>
      <c r="AM98" s="98">
        <f>AM101</f>
        <v>397.31</v>
      </c>
      <c r="AN98" s="98">
        <f>AN101</f>
        <v>1</v>
      </c>
      <c r="AO98" s="98">
        <f>AO101</f>
        <v>94.72</v>
      </c>
      <c r="AP98" s="98">
        <f>SUM(AP99:AP102)</f>
        <v>978768.92</v>
      </c>
      <c r="AQ98" s="98">
        <f>SUM(AQ99:AQ102)</f>
        <v>214379.69</v>
      </c>
      <c r="AR98" s="98">
        <f>SUM(AR99:AR102)</f>
        <v>764389.23</v>
      </c>
      <c r="AS98" s="99">
        <f>SUM(AS99:AS101)</f>
        <v>3444210</v>
      </c>
      <c r="AT98" s="98"/>
      <c r="AU98" s="98" t="s">
        <v>26</v>
      </c>
      <c r="AV98" s="98" t="s">
        <v>25</v>
      </c>
      <c r="AW98" s="98" t="s">
        <v>24</v>
      </c>
    </row>
    <row r="99" spans="1:49" ht="13.5" hidden="1" customHeight="1" x14ac:dyDescent="0.25">
      <c r="A99" s="96" t="s">
        <v>23</v>
      </c>
      <c r="B99" s="78">
        <v>90043</v>
      </c>
      <c r="C99" s="75">
        <v>0</v>
      </c>
      <c r="D99" s="75" t="s">
        <v>21</v>
      </c>
      <c r="E99" s="95" t="s">
        <v>22</v>
      </c>
      <c r="F99" s="75">
        <v>0</v>
      </c>
      <c r="G99" s="75" t="s">
        <v>16</v>
      </c>
      <c r="H99" s="75">
        <v>0</v>
      </c>
      <c r="I99" s="75">
        <v>0</v>
      </c>
      <c r="J99" s="75">
        <v>71700</v>
      </c>
      <c r="K99" s="75">
        <v>0</v>
      </c>
      <c r="L99" s="75">
        <f>K99+$I99</f>
        <v>0</v>
      </c>
      <c r="M99" s="75">
        <f>L99+$I99</f>
        <v>0</v>
      </c>
      <c r="N99" s="75">
        <f>M99+$I99</f>
        <v>0</v>
      </c>
      <c r="O99" s="75">
        <f>N99+$I99</f>
        <v>0</v>
      </c>
      <c r="P99" s="75">
        <f>O99+$I99</f>
        <v>0</v>
      </c>
      <c r="Q99" s="75">
        <f>P99+$I99</f>
        <v>0</v>
      </c>
      <c r="R99" s="73"/>
      <c r="S99" s="76"/>
      <c r="T99" s="75">
        <f>J99-K99</f>
        <v>71700</v>
      </c>
      <c r="U99" s="75">
        <f>J99-L99</f>
        <v>71700</v>
      </c>
      <c r="V99" s="75">
        <f>J99-M99</f>
        <v>71700</v>
      </c>
      <c r="W99" s="75">
        <f>J99-N99</f>
        <v>71700</v>
      </c>
      <c r="X99" s="75">
        <f>J99-O99</f>
        <v>71700</v>
      </c>
      <c r="Y99" s="75">
        <f>J99-P99</f>
        <v>71700</v>
      </c>
      <c r="Z99" s="75">
        <f>J99-Q99</f>
        <v>71700</v>
      </c>
      <c r="AA99" s="75"/>
      <c r="AB99" s="75"/>
      <c r="AC99" s="75"/>
      <c r="AD99" s="75"/>
      <c r="AE99" s="75"/>
      <c r="AF99" s="74"/>
      <c r="AG99" s="73"/>
      <c r="AH99" s="94" t="s">
        <v>13</v>
      </c>
      <c r="AI99" s="3" t="s">
        <v>12</v>
      </c>
      <c r="AJ99" s="70"/>
      <c r="AK99" s="70"/>
      <c r="AL99" s="3"/>
      <c r="AM99" s="3"/>
      <c r="AN99" s="3"/>
      <c r="AO99" s="3"/>
      <c r="AP99" s="71">
        <v>71700</v>
      </c>
      <c r="AQ99" s="71"/>
      <c r="AR99" s="71">
        <f>+AP99-AQ99</f>
        <v>71700</v>
      </c>
      <c r="AS99" s="71"/>
      <c r="AT99" s="70"/>
      <c r="AU99" s="70"/>
      <c r="AV99" s="70"/>
      <c r="AW99" s="69"/>
    </row>
    <row r="100" spans="1:49" ht="13.5" hidden="1" customHeight="1" x14ac:dyDescent="0.25">
      <c r="A100" s="96"/>
      <c r="B100" s="78">
        <v>90044</v>
      </c>
      <c r="C100" s="75">
        <v>0</v>
      </c>
      <c r="D100" s="75" t="s">
        <v>21</v>
      </c>
      <c r="E100" s="95" t="s">
        <v>20</v>
      </c>
      <c r="F100" s="75">
        <v>0</v>
      </c>
      <c r="G100" s="75" t="s">
        <v>16</v>
      </c>
      <c r="H100" s="75">
        <v>0</v>
      </c>
      <c r="I100" s="75">
        <v>0</v>
      </c>
      <c r="J100" s="75">
        <v>7950</v>
      </c>
      <c r="K100" s="75">
        <v>0</v>
      </c>
      <c r="L100" s="75">
        <f>K100+$I100</f>
        <v>0</v>
      </c>
      <c r="M100" s="75">
        <f>L100+$I100</f>
        <v>0</v>
      </c>
      <c r="N100" s="75">
        <f>M100+$I100</f>
        <v>0</v>
      </c>
      <c r="O100" s="75">
        <f>N100+$I100</f>
        <v>0</v>
      </c>
      <c r="P100" s="75">
        <f>O100+$I100</f>
        <v>0</v>
      </c>
      <c r="Q100" s="75">
        <f>P100+$I100</f>
        <v>0</v>
      </c>
      <c r="R100" s="73"/>
      <c r="S100" s="76"/>
      <c r="T100" s="75">
        <f>J100-K100</f>
        <v>7950</v>
      </c>
      <c r="U100" s="75">
        <f>J100-L100</f>
        <v>7950</v>
      </c>
      <c r="V100" s="75">
        <f>J100-M100</f>
        <v>7950</v>
      </c>
      <c r="W100" s="75">
        <f>J100-N100</f>
        <v>7950</v>
      </c>
      <c r="X100" s="75">
        <f>J100-O100</f>
        <v>7950</v>
      </c>
      <c r="Y100" s="75">
        <f>J100-P100</f>
        <v>7950</v>
      </c>
      <c r="Z100" s="75">
        <f>J100-Q100</f>
        <v>7950</v>
      </c>
      <c r="AA100" s="75"/>
      <c r="AB100" s="75"/>
      <c r="AC100" s="75"/>
      <c r="AD100" s="75"/>
      <c r="AE100" s="75"/>
      <c r="AF100" s="74"/>
      <c r="AG100" s="73"/>
      <c r="AH100" s="94" t="s">
        <v>13</v>
      </c>
      <c r="AI100" s="3" t="s">
        <v>12</v>
      </c>
      <c r="AJ100" s="70"/>
      <c r="AK100" s="70"/>
      <c r="AL100" s="3"/>
      <c r="AM100" s="3"/>
      <c r="AN100" s="3"/>
      <c r="AO100" s="3"/>
      <c r="AP100" s="71">
        <v>7950</v>
      </c>
      <c r="AQ100" s="71"/>
      <c r="AR100" s="71">
        <f>+AP100-AQ100</f>
        <v>7950</v>
      </c>
      <c r="AS100" s="71"/>
      <c r="AT100" s="70"/>
      <c r="AU100" s="70"/>
      <c r="AV100" s="70"/>
      <c r="AW100" s="69"/>
    </row>
    <row r="101" spans="1:49" s="80" customFormat="1" ht="13.5" hidden="1" customHeight="1" x14ac:dyDescent="0.25">
      <c r="A101" s="93" t="s">
        <v>19</v>
      </c>
      <c r="B101" s="92">
        <v>1669</v>
      </c>
      <c r="C101" s="88">
        <v>1</v>
      </c>
      <c r="D101" s="88" t="s">
        <v>18</v>
      </c>
      <c r="E101" s="91" t="s">
        <v>17</v>
      </c>
      <c r="F101" s="88">
        <v>1897</v>
      </c>
      <c r="G101" s="88" t="s">
        <v>16</v>
      </c>
      <c r="H101" s="88">
        <v>1.5</v>
      </c>
      <c r="I101" s="88">
        <v>865.12</v>
      </c>
      <c r="J101" s="88">
        <v>791294.12</v>
      </c>
      <c r="K101" s="88">
        <v>175068.71</v>
      </c>
      <c r="L101" s="88">
        <f>K101+$I101</f>
        <v>175933.83</v>
      </c>
      <c r="M101" s="88">
        <v>209434.12</v>
      </c>
      <c r="N101" s="88">
        <f>M101+$I101</f>
        <v>210299.24</v>
      </c>
      <c r="O101" s="88">
        <f>N101+$I101</f>
        <v>211164.36</v>
      </c>
      <c r="P101" s="88">
        <f>O101+$I101</f>
        <v>212029.47999999998</v>
      </c>
      <c r="Q101" s="88">
        <f>P101+$I101</f>
        <v>212894.59999999998</v>
      </c>
      <c r="R101" s="86"/>
      <c r="S101" s="90"/>
      <c r="T101" s="88">
        <f>J101-K101</f>
        <v>616225.41</v>
      </c>
      <c r="U101" s="88">
        <f>J101-L101</f>
        <v>615360.29</v>
      </c>
      <c r="V101" s="88">
        <f>J101-M101</f>
        <v>581860</v>
      </c>
      <c r="W101" s="88">
        <f>J101-N101</f>
        <v>580994.88</v>
      </c>
      <c r="X101" s="88">
        <f>J101-O101</f>
        <v>580129.76</v>
      </c>
      <c r="Y101" s="88">
        <f>J101-P101</f>
        <v>579264.64</v>
      </c>
      <c r="Z101" s="88">
        <f>J101-Q101</f>
        <v>578399.52</v>
      </c>
      <c r="AA101" s="88"/>
      <c r="AB101" s="88" t="s">
        <v>15</v>
      </c>
      <c r="AC101" s="89" t="s">
        <v>14</v>
      </c>
      <c r="AD101" s="88">
        <v>26971</v>
      </c>
      <c r="AE101" s="88"/>
      <c r="AF101" s="87"/>
      <c r="AG101" s="86"/>
      <c r="AH101" s="85" t="s">
        <v>13</v>
      </c>
      <c r="AI101" s="84" t="s">
        <v>12</v>
      </c>
      <c r="AJ101" s="82"/>
      <c r="AK101" s="82"/>
      <c r="AL101" s="84">
        <v>7</v>
      </c>
      <c r="AM101" s="84">
        <v>397.31</v>
      </c>
      <c r="AN101" s="84">
        <v>1</v>
      </c>
      <c r="AO101" s="84">
        <v>94.72</v>
      </c>
      <c r="AP101" s="83">
        <v>899118.92</v>
      </c>
      <c r="AQ101" s="83">
        <v>214379.69</v>
      </c>
      <c r="AR101" s="83">
        <f>+AP101-AQ101</f>
        <v>684739.23</v>
      </c>
      <c r="AS101" s="83">
        <f>AM101*7000+AO101*7000</f>
        <v>3444210</v>
      </c>
      <c r="AT101" s="82"/>
      <c r="AU101" s="82"/>
      <c r="AV101" s="82"/>
      <c r="AW101" s="81"/>
    </row>
    <row r="102" spans="1:49" ht="22.5" hidden="1" customHeight="1" x14ac:dyDescent="0.25">
      <c r="A102" s="79"/>
      <c r="B102" s="78" t="s">
        <v>11</v>
      </c>
      <c r="C102" s="75"/>
      <c r="D102" s="75"/>
      <c r="E102" s="77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3"/>
      <c r="S102" s="76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4">
        <v>292</v>
      </c>
      <c r="AG102" s="73"/>
      <c r="AH102" s="72"/>
      <c r="AI102" s="3"/>
      <c r="AJ102" s="70"/>
      <c r="AK102" s="70"/>
      <c r="AL102" s="3"/>
      <c r="AM102" s="3"/>
      <c r="AN102" s="3"/>
      <c r="AO102" s="3"/>
      <c r="AP102" s="71"/>
      <c r="AQ102" s="71"/>
      <c r="AR102" s="71"/>
      <c r="AS102" s="71"/>
      <c r="AT102" s="70"/>
      <c r="AU102" s="70"/>
      <c r="AV102" s="70"/>
      <c r="AW102" s="69"/>
    </row>
    <row r="103" spans="1:49" s="33" customFormat="1" ht="27" customHeight="1" thickBot="1" x14ac:dyDescent="0.3">
      <c r="A103" s="68" t="s">
        <v>10</v>
      </c>
      <c r="B103" s="67"/>
      <c r="C103" s="67"/>
      <c r="D103" s="67"/>
      <c r="E103" s="67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6"/>
      <c r="S103" s="65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4"/>
      <c r="AG103" s="63"/>
      <c r="AH103" s="63"/>
      <c r="AI103" s="63"/>
      <c r="AJ103" s="63"/>
      <c r="AK103" s="63"/>
      <c r="AL103" s="62">
        <f>AL5+AL13+AL25+AL29+AL50+AL57+AL62+AL67+AL72+AL85+AL93+AL98</f>
        <v>144</v>
      </c>
      <c r="AM103" s="62">
        <f>AM5+AM13+AM25+AM29+AM50+AM57+AM62+AM67+AM72+AM85+AM93+AM98</f>
        <v>4625.9600000000009</v>
      </c>
      <c r="AN103" s="62">
        <f>AN5+AN13+AN25+AN29+AN50+AN57+AN62+AN67+AN72+AN85+AN93+AN98</f>
        <v>4</v>
      </c>
      <c r="AO103" s="62">
        <f>AO5+AO13+AO25+AO29+AO50+AO57+AO62+AO67+AO72+AO85+AO93+AO98</f>
        <v>212.81</v>
      </c>
      <c r="AP103" s="62">
        <f>AP5+AP13+AP25+AP29+AP50+AP57+AP62+AP67+AP72+AP85+AP93+AP98</f>
        <v>11209313</v>
      </c>
      <c r="AQ103" s="62">
        <f>AQ5+AQ13+AQ25+AQ29+AQ50+AQ57+AQ62+AQ67+AQ72+AQ85+AQ93+AQ98</f>
        <v>2246852.7799999998</v>
      </c>
      <c r="AR103" s="62">
        <f>AR5+AR13+AR25+AR29+AR50+AR57+AR62+AR67+AR72+AR85+AR93+AR98</f>
        <v>8962460.2199999988</v>
      </c>
      <c r="AS103" s="61">
        <f>AS5+AS13+AS25+AS29+AS50+AS57+AS62+AS67+AS72+AS85+AS93+AS98</f>
        <v>29818510</v>
      </c>
      <c r="AT103" s="60"/>
      <c r="AU103" s="60"/>
      <c r="AV103" s="60"/>
      <c r="AW103" s="59"/>
    </row>
    <row r="104" spans="1:49" s="33" customFormat="1" ht="33.75" customHeight="1" x14ac:dyDescent="0.25">
      <c r="A104" s="58"/>
      <c r="B104" s="58"/>
      <c r="C104" s="58"/>
      <c r="D104" s="58"/>
      <c r="E104" s="58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7"/>
      <c r="S104" s="56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5"/>
      <c r="AG104" s="54"/>
      <c r="AH104" s="54"/>
      <c r="AI104" s="54"/>
      <c r="AJ104" s="54"/>
      <c r="AK104" s="54"/>
      <c r="AL104" s="54"/>
      <c r="AM104" s="54"/>
      <c r="AN104" s="54"/>
      <c r="AO104" s="54"/>
      <c r="AP104" s="53"/>
      <c r="AQ104" s="53"/>
      <c r="AR104" s="53"/>
      <c r="AS104" s="53"/>
      <c r="AT104" s="52"/>
      <c r="AU104" s="32"/>
      <c r="AV104" s="32"/>
      <c r="AW104" s="32"/>
    </row>
    <row r="105" spans="1:49" ht="15" hidden="1" customHeight="1" x14ac:dyDescent="0.25">
      <c r="A105" s="13"/>
      <c r="B105" s="29"/>
      <c r="C105" s="50"/>
      <c r="D105" s="50"/>
      <c r="E105" s="51" t="s">
        <v>9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43"/>
      <c r="S105" s="45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44"/>
      <c r="AG105" s="43"/>
      <c r="AH105" s="42"/>
      <c r="AI105" s="13"/>
      <c r="AJ105" s="15"/>
      <c r="AK105" s="15"/>
      <c r="AL105" s="13"/>
      <c r="AP105" s="14"/>
      <c r="AQ105" s="14"/>
      <c r="AR105" s="13"/>
      <c r="AS105" s="41"/>
      <c r="AT105" s="15"/>
    </row>
    <row r="106" spans="1:49" hidden="1" x14ac:dyDescent="0.25">
      <c r="A106" s="13"/>
      <c r="B106" s="49"/>
      <c r="C106" s="48"/>
      <c r="D106" s="48"/>
      <c r="E106" s="47"/>
      <c r="F106" s="29"/>
      <c r="G106" s="29"/>
      <c r="H106" s="46"/>
      <c r="I106" s="14"/>
      <c r="J106" s="14"/>
      <c r="K106" s="14"/>
      <c r="L106" s="14"/>
      <c r="M106" s="14"/>
      <c r="N106" s="14"/>
      <c r="O106" s="14"/>
      <c r="P106" s="14"/>
      <c r="Q106" s="14"/>
      <c r="R106" s="43"/>
      <c r="S106" s="45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44" t="s">
        <v>8</v>
      </c>
      <c r="AG106" s="43"/>
      <c r="AH106" s="42"/>
      <c r="AI106" s="13"/>
      <c r="AJ106" s="15"/>
      <c r="AK106" s="15"/>
      <c r="AL106" s="13" t="s">
        <v>7</v>
      </c>
      <c r="AM106" s="1" t="s">
        <v>6</v>
      </c>
      <c r="AN106" s="1" t="s">
        <v>5</v>
      </c>
      <c r="AO106" s="1" t="s">
        <v>4</v>
      </c>
      <c r="AP106" s="14"/>
      <c r="AQ106" s="14"/>
      <c r="AR106" s="13"/>
      <c r="AS106" s="41"/>
      <c r="AT106" s="15"/>
    </row>
    <row r="107" spans="1:49" s="11" customFormat="1" ht="57" hidden="1" customHeight="1" x14ac:dyDescent="0.25">
      <c r="E107" s="40" t="s">
        <v>3</v>
      </c>
      <c r="F107" s="34"/>
      <c r="G107" s="34"/>
      <c r="H107" s="39"/>
      <c r="I107" s="38"/>
      <c r="J107" s="38"/>
      <c r="K107" s="38"/>
      <c r="L107" s="38"/>
      <c r="M107" s="38"/>
      <c r="N107" s="38"/>
      <c r="O107" s="38"/>
      <c r="P107" s="38"/>
      <c r="Q107" s="38"/>
      <c r="R107" s="35"/>
      <c r="S107" s="37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6" t="s">
        <v>2</v>
      </c>
      <c r="AG107" s="35"/>
      <c r="AH107" s="34"/>
      <c r="AI107" s="33" t="s">
        <v>1</v>
      </c>
      <c r="AJ107" s="32"/>
      <c r="AK107" s="32"/>
      <c r="AL107" s="31">
        <f>AL7+AL15+AL16+AL17+AL27+AL53+AL88+AL96+AL101</f>
        <v>109</v>
      </c>
      <c r="AM107" s="31">
        <f>AM7+AM15+AM16+AM17+AM27+AM53+AM88+AM96+AM101</f>
        <v>3510.3300000000004</v>
      </c>
      <c r="AN107" s="31">
        <f>AN7+AN15+AN16+AN17+AN27+AN53+AN88+AN96+AN101</f>
        <v>3</v>
      </c>
      <c r="AO107" s="31">
        <f>AO7+AO15+AO16+AO17+AO27+AO53+AO88+AO96+AO101</f>
        <v>131.57</v>
      </c>
      <c r="AP107" s="31">
        <f>AP5+AP13+AP25+AP50+AP85+AP93+AP98</f>
        <v>7191406.3599999994</v>
      </c>
      <c r="AQ107" s="31">
        <f>AQ5+AQ13+AQ25+AQ50+AQ85+AQ93+AQ98</f>
        <v>1882688.4500000002</v>
      </c>
      <c r="AR107" s="31">
        <f>AR5+AR13+AR25+AR50+AR85+AR93+AR98</f>
        <v>5308717.91</v>
      </c>
      <c r="AS107" s="31">
        <f>AS7+AS15+AS16+AS17+AS27+AS53+AS88+AS96+AS101</f>
        <v>22307720</v>
      </c>
      <c r="AT107" s="15"/>
      <c r="AU107" s="30"/>
      <c r="AV107" s="30"/>
      <c r="AW107" s="30"/>
    </row>
    <row r="108" spans="1:49" hidden="1" x14ac:dyDescent="0.25">
      <c r="E108" s="12" t="s">
        <v>0</v>
      </c>
      <c r="AF108" s="7">
        <f>13-9</f>
        <v>4</v>
      </c>
      <c r="AL108" s="29">
        <f>AL103-AL107</f>
        <v>35</v>
      </c>
      <c r="AM108" s="29">
        <f>AM103-AM107</f>
        <v>1115.6300000000006</v>
      </c>
      <c r="AN108" s="29">
        <f>AN103-AN107</f>
        <v>1</v>
      </c>
      <c r="AO108" s="29">
        <f>AO103-AO107</f>
        <v>81.240000000000009</v>
      </c>
      <c r="AP108" s="14">
        <f>AP103-AP107</f>
        <v>4017906.6400000006</v>
      </c>
      <c r="AQ108" s="14">
        <f>AQ103-AQ107</f>
        <v>364164.32999999961</v>
      </c>
      <c r="AR108" s="14">
        <f>AR103-AR107</f>
        <v>3653742.3099999987</v>
      </c>
      <c r="AS108" s="14">
        <f>AS103-AS107</f>
        <v>7510790</v>
      </c>
      <c r="AT108" s="14">
        <f>AT103-AT107</f>
        <v>0</v>
      </c>
    </row>
    <row r="109" spans="1:49" hidden="1" x14ac:dyDescent="0.25">
      <c r="D109" s="25"/>
      <c r="AL109" s="13"/>
      <c r="AP109" s="14"/>
      <c r="AQ109" s="14"/>
      <c r="AR109" s="13"/>
      <c r="AT109" s="15"/>
    </row>
    <row r="110" spans="1:49" hidden="1" x14ac:dyDescent="0.25">
      <c r="D110" s="25"/>
      <c r="AL110" s="13"/>
      <c r="AP110" s="14"/>
      <c r="AQ110" s="14"/>
      <c r="AR110" s="13"/>
      <c r="AT110" s="15"/>
    </row>
    <row r="111" spans="1:49" hidden="1" x14ac:dyDescent="0.25">
      <c r="D111" s="25"/>
      <c r="AL111" s="13"/>
      <c r="AP111" s="14"/>
      <c r="AQ111" s="14"/>
      <c r="AR111" s="13"/>
      <c r="AT111" s="15"/>
    </row>
    <row r="112" spans="1:49" x14ac:dyDescent="0.2">
      <c r="D112" s="25"/>
      <c r="E112" s="28"/>
      <c r="F112" s="25"/>
      <c r="G112" s="25"/>
      <c r="H112" s="24"/>
      <c r="I112" s="23"/>
      <c r="J112" s="23"/>
      <c r="K112" s="23"/>
      <c r="L112" s="23"/>
      <c r="M112" s="23"/>
      <c r="N112" s="23"/>
      <c r="O112" s="23"/>
      <c r="P112" s="23"/>
      <c r="Q112" s="23"/>
      <c r="R112" s="20"/>
      <c r="S112" s="22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21"/>
      <c r="AG112" s="20"/>
      <c r="AH112" s="19"/>
      <c r="AI112" s="18"/>
      <c r="AJ112" s="17"/>
      <c r="AK112" s="17"/>
      <c r="AL112" s="27"/>
      <c r="AM112" s="27"/>
      <c r="AN112" s="27"/>
      <c r="AO112" s="27"/>
      <c r="AP112" s="27"/>
      <c r="AQ112" s="27"/>
      <c r="AR112" s="27"/>
      <c r="AS112" s="27"/>
      <c r="AT112" s="15"/>
    </row>
    <row r="113" spans="5:46" x14ac:dyDescent="0.25">
      <c r="E113" s="26"/>
      <c r="F113" s="25"/>
      <c r="G113" s="25"/>
      <c r="H113" s="24"/>
      <c r="I113" s="23"/>
      <c r="J113" s="23"/>
      <c r="K113" s="23"/>
      <c r="L113" s="23"/>
      <c r="M113" s="23"/>
      <c r="N113" s="23"/>
      <c r="O113" s="23"/>
      <c r="P113" s="23"/>
      <c r="Q113" s="23"/>
      <c r="R113" s="20"/>
      <c r="S113" s="22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21"/>
      <c r="AG113" s="20"/>
      <c r="AH113" s="19"/>
      <c r="AI113" s="18"/>
      <c r="AJ113" s="17"/>
      <c r="AK113" s="17"/>
      <c r="AL113" s="16"/>
      <c r="AM113" s="16"/>
      <c r="AN113" s="16"/>
      <c r="AO113" s="16"/>
      <c r="AP113" s="16"/>
      <c r="AQ113" s="16"/>
      <c r="AR113" s="16"/>
      <c r="AS113" s="16"/>
      <c r="AT113" s="15"/>
    </row>
    <row r="114" spans="5:46" x14ac:dyDescent="0.25">
      <c r="AL114" s="13"/>
      <c r="AP114" s="14"/>
      <c r="AQ114" s="14"/>
      <c r="AR114" s="13"/>
      <c r="AT114" s="15"/>
    </row>
    <row r="115" spans="5:46" x14ac:dyDescent="0.25">
      <c r="AL115" s="13"/>
      <c r="AP115" s="14"/>
      <c r="AQ115" s="14"/>
      <c r="AR115" s="13"/>
      <c r="AT115" s="15"/>
    </row>
    <row r="116" spans="5:46" x14ac:dyDescent="0.25">
      <c r="AL116" s="13"/>
      <c r="AP116" s="14"/>
      <c r="AQ116" s="14"/>
      <c r="AR116" s="13"/>
      <c r="AT116" s="15"/>
    </row>
    <row r="117" spans="5:46" x14ac:dyDescent="0.25">
      <c r="AL117" s="13"/>
      <c r="AP117" s="14"/>
      <c r="AQ117" s="14"/>
      <c r="AR117" s="13"/>
      <c r="AT117" s="15"/>
    </row>
    <row r="118" spans="5:46" x14ac:dyDescent="0.25">
      <c r="AL118" s="13"/>
      <c r="AN118" s="13"/>
      <c r="AO118" s="13"/>
      <c r="AP118" s="14"/>
      <c r="AQ118" s="14"/>
      <c r="AR118" s="13"/>
      <c r="AS118" s="13"/>
      <c r="AT118" s="15"/>
    </row>
    <row r="119" spans="5:46" x14ac:dyDescent="0.25">
      <c r="AL119" s="13"/>
      <c r="AN119" s="13"/>
      <c r="AO119" s="13"/>
      <c r="AP119" s="14"/>
      <c r="AQ119" s="14"/>
      <c r="AR119" s="13"/>
      <c r="AS119" s="13"/>
      <c r="AT119" s="15"/>
    </row>
    <row r="120" spans="5:46" x14ac:dyDescent="0.25">
      <c r="AL120" s="13"/>
      <c r="AN120" s="13"/>
      <c r="AO120" s="13"/>
      <c r="AP120" s="14"/>
      <c r="AQ120" s="14"/>
      <c r="AR120" s="13"/>
      <c r="AS120" s="13"/>
      <c r="AT120" s="15"/>
    </row>
    <row r="121" spans="5:46" x14ac:dyDescent="0.25">
      <c r="AN121" s="13"/>
      <c r="AO121" s="13"/>
      <c r="AP121" s="14"/>
      <c r="AQ121" s="14"/>
      <c r="AR121" s="13"/>
      <c r="AS121" s="13"/>
    </row>
    <row r="122" spans="5:46" x14ac:dyDescent="0.25">
      <c r="AN122" s="13"/>
      <c r="AO122" s="13"/>
      <c r="AP122" s="14"/>
      <c r="AQ122" s="14"/>
      <c r="AR122" s="13"/>
      <c r="AS122" s="13"/>
    </row>
    <row r="123" spans="5:46" x14ac:dyDescent="0.25">
      <c r="AN123" s="13"/>
      <c r="AO123" s="13"/>
      <c r="AP123" s="14"/>
      <c r="AQ123" s="14"/>
      <c r="AR123" s="13"/>
      <c r="AS123" s="13"/>
    </row>
    <row r="124" spans="5:46" x14ac:dyDescent="0.25">
      <c r="AN124" s="13"/>
      <c r="AO124" s="13"/>
      <c r="AP124" s="14"/>
      <c r="AQ124" s="14"/>
      <c r="AR124" s="13"/>
      <c r="AS124" s="13"/>
    </row>
    <row r="125" spans="5:46" x14ac:dyDescent="0.25">
      <c r="AN125" s="13"/>
      <c r="AO125" s="13"/>
      <c r="AP125" s="14"/>
      <c r="AQ125" s="14"/>
      <c r="AR125" s="13"/>
      <c r="AS125" s="13"/>
    </row>
    <row r="126" spans="5:46" x14ac:dyDescent="0.25">
      <c r="AN126" s="13"/>
      <c r="AO126" s="13"/>
      <c r="AP126" s="14"/>
      <c r="AQ126" s="14"/>
      <c r="AR126" s="13"/>
      <c r="AS126" s="13"/>
    </row>
    <row r="127" spans="5:46" x14ac:dyDescent="0.25">
      <c r="AN127" s="13"/>
      <c r="AO127" s="13"/>
      <c r="AP127" s="14"/>
      <c r="AQ127" s="14"/>
      <c r="AR127" s="13"/>
      <c r="AS127" s="13"/>
    </row>
    <row r="128" spans="5:46" x14ac:dyDescent="0.25">
      <c r="AN128" s="13"/>
      <c r="AO128" s="13"/>
      <c r="AP128" s="14"/>
      <c r="AQ128" s="14"/>
      <c r="AR128" s="13"/>
      <c r="AS128" s="13"/>
    </row>
    <row r="129" spans="40:45" x14ac:dyDescent="0.25">
      <c r="AN129" s="13"/>
      <c r="AO129" s="13"/>
      <c r="AP129" s="14"/>
      <c r="AQ129" s="14"/>
      <c r="AR129" s="13"/>
      <c r="AS129" s="13"/>
    </row>
    <row r="130" spans="40:45" x14ac:dyDescent="0.25">
      <c r="AN130" s="13"/>
      <c r="AO130" s="13"/>
      <c r="AP130" s="14"/>
      <c r="AQ130" s="14"/>
      <c r="AR130" s="13"/>
      <c r="AS130" s="13"/>
    </row>
    <row r="131" spans="40:45" x14ac:dyDescent="0.25">
      <c r="AN131" s="13"/>
      <c r="AO131" s="13"/>
      <c r="AP131" s="14"/>
      <c r="AQ131" s="14"/>
      <c r="AR131" s="13"/>
      <c r="AS131" s="13"/>
    </row>
    <row r="132" spans="40:45" x14ac:dyDescent="0.25">
      <c r="AN132" s="13"/>
      <c r="AO132" s="13"/>
      <c r="AP132" s="14"/>
      <c r="AQ132" s="14"/>
      <c r="AR132" s="13"/>
      <c r="AS132" s="13"/>
    </row>
    <row r="133" spans="40:45" x14ac:dyDescent="0.25">
      <c r="AN133" s="13"/>
      <c r="AO133" s="13"/>
      <c r="AP133" s="14"/>
      <c r="AQ133" s="14"/>
      <c r="AR133" s="13"/>
      <c r="AS133" s="13"/>
    </row>
    <row r="134" spans="40:45" x14ac:dyDescent="0.25">
      <c r="AN134" s="13"/>
      <c r="AO134" s="13"/>
      <c r="AP134" s="14"/>
      <c r="AQ134" s="14"/>
      <c r="AR134" s="13"/>
      <c r="AS134" s="13"/>
    </row>
    <row r="135" spans="40:45" x14ac:dyDescent="0.25">
      <c r="AN135" s="13"/>
      <c r="AO135" s="13"/>
      <c r="AP135" s="14"/>
      <c r="AQ135" s="14"/>
      <c r="AR135" s="13"/>
      <c r="AS135" s="13"/>
    </row>
    <row r="136" spans="40:45" x14ac:dyDescent="0.25">
      <c r="AN136" s="13"/>
      <c r="AO136" s="13"/>
      <c r="AP136" s="14"/>
      <c r="AQ136" s="14"/>
      <c r="AR136" s="13"/>
      <c r="AS136" s="13"/>
    </row>
    <row r="137" spans="40:45" x14ac:dyDescent="0.25">
      <c r="AN137" s="13"/>
      <c r="AO137" s="13"/>
      <c r="AP137" s="14"/>
      <c r="AQ137" s="14"/>
      <c r="AR137" s="13"/>
      <c r="AS137" s="13"/>
    </row>
    <row r="138" spans="40:45" x14ac:dyDescent="0.25">
      <c r="AN138" s="13"/>
      <c r="AO138" s="13"/>
      <c r="AP138" s="14"/>
      <c r="AQ138" s="14"/>
      <c r="AR138" s="13"/>
      <c r="AS138" s="13"/>
    </row>
    <row r="139" spans="40:45" x14ac:dyDescent="0.25">
      <c r="AN139" s="13"/>
      <c r="AO139" s="13"/>
      <c r="AP139" s="14"/>
      <c r="AQ139" s="14"/>
      <c r="AR139" s="13"/>
      <c r="AS139" s="13"/>
    </row>
    <row r="140" spans="40:45" x14ac:dyDescent="0.25">
      <c r="AN140" s="13"/>
      <c r="AO140" s="13"/>
      <c r="AP140" s="14"/>
      <c r="AQ140" s="14"/>
      <c r="AR140" s="13"/>
      <c r="AS140" s="13"/>
    </row>
    <row r="141" spans="40:45" x14ac:dyDescent="0.25">
      <c r="AN141" s="13"/>
      <c r="AO141" s="13"/>
      <c r="AP141" s="14"/>
      <c r="AQ141" s="14"/>
      <c r="AR141" s="13"/>
      <c r="AS141" s="13"/>
    </row>
    <row r="142" spans="40:45" x14ac:dyDescent="0.25">
      <c r="AN142" s="13"/>
      <c r="AO142" s="13"/>
      <c r="AP142" s="14"/>
      <c r="AQ142" s="14"/>
      <c r="AR142" s="13"/>
      <c r="AS142" s="13"/>
    </row>
    <row r="143" spans="40:45" x14ac:dyDescent="0.25">
      <c r="AN143" s="13"/>
      <c r="AO143" s="13"/>
      <c r="AP143" s="14"/>
      <c r="AQ143" s="14"/>
      <c r="AR143" s="13"/>
      <c r="AS143" s="13"/>
    </row>
    <row r="144" spans="40:45" x14ac:dyDescent="0.25">
      <c r="AN144" s="13"/>
      <c r="AO144" s="13"/>
      <c r="AP144" s="14"/>
      <c r="AQ144" s="14"/>
      <c r="AR144" s="13"/>
      <c r="AS144" s="13"/>
    </row>
    <row r="145" spans="40:45" x14ac:dyDescent="0.25">
      <c r="AN145" s="13"/>
      <c r="AO145" s="13"/>
      <c r="AP145" s="14"/>
      <c r="AQ145" s="14"/>
      <c r="AR145" s="13"/>
      <c r="AS145" s="13"/>
    </row>
    <row r="146" spans="40:45" x14ac:dyDescent="0.25">
      <c r="AN146" s="13"/>
      <c r="AO146" s="13"/>
      <c r="AP146" s="14"/>
      <c r="AQ146" s="14"/>
      <c r="AR146" s="13"/>
      <c r="AS146" s="13"/>
    </row>
    <row r="147" spans="40:45" x14ac:dyDescent="0.25">
      <c r="AN147" s="13"/>
      <c r="AO147" s="13"/>
      <c r="AP147" s="14"/>
      <c r="AQ147" s="14"/>
      <c r="AR147" s="13"/>
      <c r="AS147" s="13"/>
    </row>
    <row r="148" spans="40:45" x14ac:dyDescent="0.25">
      <c r="AN148" s="13"/>
      <c r="AO148" s="13"/>
      <c r="AP148" s="14"/>
      <c r="AQ148" s="14"/>
      <c r="AR148" s="13"/>
      <c r="AS148" s="13"/>
    </row>
    <row r="149" spans="40:45" x14ac:dyDescent="0.25">
      <c r="AN149" s="13"/>
      <c r="AO149" s="13"/>
      <c r="AP149" s="14"/>
      <c r="AQ149" s="14"/>
      <c r="AR149" s="13"/>
      <c r="AS149" s="13"/>
    </row>
    <row r="150" spans="40:45" x14ac:dyDescent="0.25">
      <c r="AN150" s="13"/>
      <c r="AO150" s="13"/>
      <c r="AP150" s="14"/>
      <c r="AQ150" s="14"/>
      <c r="AR150" s="13"/>
      <c r="AS150" s="13"/>
    </row>
    <row r="151" spans="40:45" x14ac:dyDescent="0.25">
      <c r="AN151" s="13"/>
      <c r="AO151" s="13"/>
      <c r="AP151" s="14"/>
      <c r="AQ151" s="14"/>
      <c r="AR151" s="13"/>
      <c r="AS151" s="13"/>
    </row>
    <row r="152" spans="40:45" x14ac:dyDescent="0.25">
      <c r="AN152" s="13"/>
      <c r="AO152" s="13"/>
      <c r="AP152" s="14"/>
      <c r="AQ152" s="14"/>
      <c r="AR152" s="13"/>
      <c r="AS152" s="13"/>
    </row>
    <row r="153" spans="40:45" x14ac:dyDescent="0.25">
      <c r="AN153" s="13"/>
      <c r="AO153" s="13"/>
      <c r="AP153" s="14"/>
      <c r="AQ153" s="14"/>
      <c r="AR153" s="13"/>
      <c r="AS153" s="13"/>
    </row>
    <row r="154" spans="40:45" x14ac:dyDescent="0.25">
      <c r="AN154" s="13"/>
      <c r="AO154" s="13"/>
      <c r="AP154" s="14"/>
      <c r="AQ154" s="14"/>
      <c r="AR154" s="13"/>
      <c r="AS154" s="13"/>
    </row>
    <row r="155" spans="40:45" x14ac:dyDescent="0.25">
      <c r="AN155" s="13"/>
      <c r="AO155" s="13"/>
      <c r="AP155" s="14"/>
      <c r="AQ155" s="14"/>
      <c r="AR155" s="13"/>
      <c r="AS155" s="13"/>
    </row>
    <row r="156" spans="40:45" x14ac:dyDescent="0.25">
      <c r="AN156" s="13"/>
      <c r="AO156" s="13"/>
      <c r="AP156" s="14"/>
      <c r="AQ156" s="14"/>
      <c r="AR156" s="13"/>
      <c r="AS156" s="13"/>
    </row>
    <row r="157" spans="40:45" x14ac:dyDescent="0.25">
      <c r="AN157" s="13"/>
      <c r="AO157" s="13"/>
      <c r="AP157" s="14"/>
      <c r="AQ157" s="14"/>
      <c r="AR157" s="13"/>
      <c r="AS157" s="13"/>
    </row>
    <row r="158" spans="40:45" x14ac:dyDescent="0.25">
      <c r="AN158" s="13"/>
      <c r="AO158" s="13"/>
      <c r="AP158" s="14"/>
      <c r="AQ158" s="14"/>
      <c r="AR158" s="13"/>
      <c r="AS158" s="13"/>
    </row>
    <row r="159" spans="40:45" x14ac:dyDescent="0.25">
      <c r="AN159" s="13"/>
      <c r="AO159" s="13"/>
      <c r="AP159" s="14"/>
      <c r="AQ159" s="14"/>
      <c r="AR159" s="13"/>
      <c r="AS159" s="13"/>
    </row>
    <row r="160" spans="40:45" x14ac:dyDescent="0.25">
      <c r="AN160" s="13"/>
      <c r="AO160" s="13"/>
      <c r="AP160" s="14"/>
      <c r="AQ160" s="14"/>
      <c r="AR160" s="13"/>
      <c r="AS160" s="13"/>
    </row>
    <row r="161" spans="40:45" x14ac:dyDescent="0.25">
      <c r="AN161" s="13"/>
      <c r="AO161" s="13"/>
      <c r="AP161" s="14"/>
      <c r="AQ161" s="14"/>
      <c r="AR161" s="13"/>
      <c r="AS161" s="13"/>
    </row>
    <row r="162" spans="40:45" x14ac:dyDescent="0.25">
      <c r="AN162" s="13"/>
      <c r="AO162" s="13"/>
      <c r="AP162" s="14"/>
      <c r="AQ162" s="14"/>
      <c r="AR162" s="13"/>
      <c r="AS162" s="13"/>
    </row>
    <row r="163" spans="40:45" x14ac:dyDescent="0.25">
      <c r="AN163" s="13"/>
      <c r="AO163" s="13"/>
      <c r="AP163" s="14"/>
      <c r="AQ163" s="14"/>
      <c r="AR163" s="13"/>
      <c r="AS163" s="13"/>
    </row>
    <row r="164" spans="40:45" x14ac:dyDescent="0.25">
      <c r="AN164" s="13"/>
      <c r="AO164" s="13"/>
      <c r="AP164" s="14"/>
      <c r="AQ164" s="14"/>
      <c r="AR164" s="13"/>
      <c r="AS164" s="13"/>
    </row>
    <row r="165" spans="40:45" x14ac:dyDescent="0.25">
      <c r="AN165" s="13"/>
      <c r="AO165" s="13"/>
      <c r="AP165" s="14"/>
      <c r="AQ165" s="14"/>
      <c r="AR165" s="13"/>
      <c r="AS165" s="13"/>
    </row>
    <row r="166" spans="40:45" x14ac:dyDescent="0.25">
      <c r="AN166" s="13"/>
      <c r="AO166" s="13"/>
      <c r="AP166" s="14"/>
      <c r="AQ166" s="14"/>
      <c r="AR166" s="13"/>
      <c r="AS166" s="13"/>
    </row>
    <row r="167" spans="40:45" x14ac:dyDescent="0.25">
      <c r="AN167" s="13"/>
      <c r="AO167" s="13"/>
      <c r="AP167" s="14"/>
      <c r="AQ167" s="14"/>
      <c r="AR167" s="13"/>
      <c r="AS167" s="13"/>
    </row>
    <row r="168" spans="40:45" x14ac:dyDescent="0.25">
      <c r="AN168" s="13"/>
      <c r="AO168" s="13"/>
      <c r="AP168" s="14"/>
      <c r="AQ168" s="14"/>
      <c r="AR168" s="13"/>
      <c r="AS168" s="13"/>
    </row>
    <row r="169" spans="40:45" x14ac:dyDescent="0.25">
      <c r="AN169" s="13"/>
      <c r="AO169" s="13"/>
      <c r="AP169" s="14"/>
      <c r="AQ169" s="14"/>
      <c r="AR169" s="13"/>
      <c r="AS169" s="13"/>
    </row>
    <row r="170" spans="40:45" x14ac:dyDescent="0.25">
      <c r="AN170" s="13"/>
      <c r="AO170" s="13"/>
      <c r="AP170" s="14"/>
      <c r="AQ170" s="14"/>
      <c r="AR170" s="13"/>
      <c r="AS170" s="13"/>
    </row>
    <row r="171" spans="40:45" x14ac:dyDescent="0.25">
      <c r="AN171" s="13"/>
      <c r="AO171" s="13"/>
      <c r="AP171" s="14"/>
      <c r="AQ171" s="14"/>
      <c r="AR171" s="13"/>
      <c r="AS171" s="13"/>
    </row>
    <row r="172" spans="40:45" x14ac:dyDescent="0.25">
      <c r="AN172" s="13"/>
      <c r="AO172" s="13"/>
      <c r="AP172" s="14"/>
      <c r="AQ172" s="14"/>
      <c r="AR172" s="13"/>
      <c r="AS172" s="13"/>
    </row>
    <row r="173" spans="40:45" x14ac:dyDescent="0.25">
      <c r="AN173" s="13"/>
      <c r="AO173" s="13"/>
      <c r="AP173" s="14"/>
      <c r="AQ173" s="14"/>
      <c r="AR173" s="13"/>
      <c r="AS173" s="13"/>
    </row>
    <row r="174" spans="40:45" x14ac:dyDescent="0.25">
      <c r="AN174" s="13"/>
      <c r="AO174" s="13"/>
      <c r="AP174" s="14"/>
      <c r="AQ174" s="14"/>
      <c r="AR174" s="13"/>
      <c r="AS174" s="13"/>
    </row>
    <row r="175" spans="40:45" x14ac:dyDescent="0.25">
      <c r="AN175" s="13"/>
      <c r="AO175" s="13"/>
      <c r="AP175" s="14"/>
      <c r="AQ175" s="14"/>
      <c r="AR175" s="13"/>
      <c r="AS175" s="13"/>
    </row>
    <row r="176" spans="40:45" x14ac:dyDescent="0.25">
      <c r="AN176" s="13"/>
      <c r="AO176" s="13"/>
      <c r="AP176" s="14"/>
      <c r="AQ176" s="14"/>
      <c r="AR176" s="13"/>
      <c r="AS176" s="13"/>
    </row>
    <row r="177" spans="40:45" x14ac:dyDescent="0.25">
      <c r="AN177" s="13"/>
      <c r="AO177" s="13"/>
      <c r="AP177" s="14"/>
      <c r="AQ177" s="14"/>
      <c r="AR177" s="13"/>
      <c r="AS177" s="13"/>
    </row>
    <row r="178" spans="40:45" x14ac:dyDescent="0.25">
      <c r="AN178" s="13"/>
      <c r="AO178" s="13"/>
      <c r="AP178" s="14"/>
      <c r="AQ178" s="14"/>
      <c r="AR178" s="13"/>
      <c r="AS178" s="13"/>
    </row>
    <row r="179" spans="40:45" x14ac:dyDescent="0.25">
      <c r="AN179" s="13"/>
      <c r="AO179" s="13"/>
      <c r="AP179" s="14"/>
      <c r="AQ179" s="14"/>
      <c r="AR179" s="13"/>
      <c r="AS179" s="13"/>
    </row>
    <row r="180" spans="40:45" x14ac:dyDescent="0.25">
      <c r="AN180" s="13"/>
      <c r="AO180" s="13"/>
      <c r="AP180" s="14"/>
      <c r="AQ180" s="14"/>
      <c r="AR180" s="13"/>
      <c r="AS180" s="13"/>
    </row>
    <row r="181" spans="40:45" x14ac:dyDescent="0.25">
      <c r="AN181" s="13"/>
      <c r="AO181" s="13"/>
      <c r="AP181" s="14"/>
      <c r="AQ181" s="14"/>
      <c r="AR181" s="13"/>
      <c r="AS181" s="13"/>
    </row>
    <row r="182" spans="40:45" x14ac:dyDescent="0.25">
      <c r="AN182" s="13"/>
      <c r="AO182" s="13"/>
      <c r="AP182" s="14"/>
      <c r="AQ182" s="14"/>
      <c r="AR182" s="13"/>
      <c r="AS182" s="13"/>
    </row>
    <row r="183" spans="40:45" x14ac:dyDescent="0.25">
      <c r="AN183" s="13"/>
      <c r="AO183" s="13"/>
      <c r="AP183" s="14"/>
      <c r="AQ183" s="14"/>
      <c r="AR183" s="13"/>
      <c r="AS183" s="13"/>
    </row>
    <row r="184" spans="40:45" x14ac:dyDescent="0.25">
      <c r="AN184" s="13"/>
      <c r="AO184" s="13"/>
      <c r="AP184" s="14"/>
      <c r="AQ184" s="14"/>
      <c r="AR184" s="13"/>
      <c r="AS184" s="13"/>
    </row>
    <row r="185" spans="40:45" x14ac:dyDescent="0.25">
      <c r="AN185" s="13"/>
      <c r="AO185" s="13"/>
      <c r="AP185" s="14"/>
      <c r="AQ185" s="14"/>
      <c r="AR185" s="13"/>
      <c r="AS185" s="13"/>
    </row>
    <row r="186" spans="40:45" x14ac:dyDescent="0.25">
      <c r="AN186" s="13"/>
      <c r="AO186" s="13"/>
      <c r="AP186" s="14"/>
      <c r="AQ186" s="14"/>
      <c r="AR186" s="13"/>
      <c r="AS186" s="13"/>
    </row>
    <row r="187" spans="40:45" x14ac:dyDescent="0.25">
      <c r="AN187" s="13"/>
      <c r="AO187" s="13"/>
      <c r="AP187" s="14"/>
      <c r="AQ187" s="14"/>
      <c r="AR187" s="13"/>
      <c r="AS187" s="13"/>
    </row>
    <row r="188" spans="40:45" x14ac:dyDescent="0.25">
      <c r="AN188" s="13"/>
      <c r="AO188" s="13"/>
      <c r="AP188" s="14"/>
      <c r="AQ188" s="14"/>
      <c r="AR188" s="13"/>
      <c r="AS188" s="13"/>
    </row>
    <row r="189" spans="40:45" x14ac:dyDescent="0.25">
      <c r="AN189" s="13"/>
      <c r="AO189" s="13"/>
      <c r="AP189" s="14"/>
      <c r="AQ189" s="14"/>
      <c r="AR189" s="13"/>
      <c r="AS189" s="13"/>
    </row>
    <row r="190" spans="40:45" x14ac:dyDescent="0.25">
      <c r="AN190" s="13"/>
      <c r="AO190" s="13"/>
      <c r="AP190" s="14"/>
      <c r="AQ190" s="14"/>
      <c r="AR190" s="13"/>
      <c r="AS190" s="13"/>
    </row>
    <row r="191" spans="40:45" x14ac:dyDescent="0.25">
      <c r="AN191" s="13"/>
      <c r="AO191" s="13"/>
      <c r="AP191" s="14"/>
      <c r="AQ191" s="14"/>
      <c r="AR191" s="13"/>
      <c r="AS191" s="13"/>
    </row>
    <row r="192" spans="40:45" x14ac:dyDescent="0.25">
      <c r="AN192" s="13"/>
      <c r="AO192" s="13"/>
      <c r="AP192" s="14"/>
      <c r="AQ192" s="14"/>
      <c r="AR192" s="13"/>
      <c r="AS192" s="13"/>
    </row>
    <row r="193" spans="40:45" x14ac:dyDescent="0.25">
      <c r="AN193" s="13"/>
      <c r="AO193" s="13"/>
      <c r="AP193" s="14"/>
      <c r="AQ193" s="14"/>
      <c r="AR193" s="13"/>
      <c r="AS193" s="13"/>
    </row>
    <row r="194" spans="40:45" x14ac:dyDescent="0.25">
      <c r="AN194" s="13"/>
      <c r="AO194" s="13"/>
      <c r="AP194" s="14"/>
      <c r="AQ194" s="14"/>
      <c r="AR194" s="13"/>
      <c r="AS194" s="13"/>
    </row>
    <row r="195" spans="40:45" x14ac:dyDescent="0.25">
      <c r="AN195" s="13"/>
      <c r="AO195" s="13"/>
      <c r="AP195" s="14"/>
      <c r="AQ195" s="14"/>
      <c r="AR195" s="13"/>
      <c r="AS195" s="13"/>
    </row>
    <row r="196" spans="40:45" x14ac:dyDescent="0.25">
      <c r="AN196" s="13"/>
      <c r="AO196" s="13"/>
      <c r="AP196" s="14"/>
      <c r="AQ196" s="14"/>
      <c r="AR196" s="13"/>
      <c r="AS196" s="13"/>
    </row>
    <row r="197" spans="40:45" x14ac:dyDescent="0.25">
      <c r="AN197" s="13"/>
      <c r="AO197" s="13"/>
      <c r="AP197" s="14"/>
      <c r="AQ197" s="14"/>
      <c r="AR197" s="13"/>
      <c r="AS197" s="13"/>
    </row>
    <row r="198" spans="40:45" x14ac:dyDescent="0.25">
      <c r="AN198" s="13"/>
      <c r="AO198" s="13"/>
      <c r="AP198" s="14"/>
      <c r="AQ198" s="14"/>
      <c r="AR198" s="13"/>
      <c r="AS198" s="13"/>
    </row>
    <row r="199" spans="40:45" x14ac:dyDescent="0.25">
      <c r="AN199" s="13"/>
      <c r="AO199" s="13"/>
      <c r="AP199" s="14"/>
      <c r="AQ199" s="14"/>
      <c r="AR199" s="13"/>
      <c r="AS199" s="13"/>
    </row>
    <row r="200" spans="40:45" x14ac:dyDescent="0.25">
      <c r="AN200" s="13"/>
      <c r="AO200" s="13"/>
      <c r="AP200" s="14"/>
      <c r="AQ200" s="14"/>
      <c r="AR200" s="13"/>
      <c r="AS200" s="13"/>
    </row>
    <row r="201" spans="40:45" x14ac:dyDescent="0.25">
      <c r="AN201" s="13"/>
      <c r="AO201" s="13"/>
      <c r="AP201" s="14"/>
      <c r="AQ201" s="14"/>
      <c r="AR201" s="13"/>
      <c r="AS201" s="13"/>
    </row>
    <row r="202" spans="40:45" x14ac:dyDescent="0.25">
      <c r="AN202" s="13"/>
      <c r="AO202" s="13"/>
      <c r="AP202" s="14"/>
      <c r="AQ202" s="14"/>
      <c r="AR202" s="13"/>
      <c r="AS202" s="13"/>
    </row>
    <row r="203" spans="40:45" x14ac:dyDescent="0.25">
      <c r="AN203" s="13"/>
      <c r="AO203" s="13"/>
      <c r="AP203" s="14"/>
      <c r="AQ203" s="14"/>
      <c r="AR203" s="13"/>
      <c r="AS203" s="13"/>
    </row>
    <row r="204" spans="40:45" x14ac:dyDescent="0.25">
      <c r="AN204" s="13"/>
      <c r="AO204" s="13"/>
      <c r="AP204" s="14"/>
      <c r="AQ204" s="14"/>
      <c r="AR204" s="13"/>
      <c r="AS204" s="13"/>
    </row>
    <row r="205" spans="40:45" x14ac:dyDescent="0.25">
      <c r="AN205" s="13"/>
      <c r="AO205" s="13"/>
      <c r="AP205" s="14"/>
      <c r="AQ205" s="14"/>
      <c r="AR205" s="13"/>
      <c r="AS205" s="13"/>
    </row>
    <row r="206" spans="40:45" x14ac:dyDescent="0.25">
      <c r="AN206" s="13"/>
      <c r="AO206" s="13"/>
      <c r="AP206" s="14"/>
      <c r="AQ206" s="14"/>
      <c r="AR206" s="13"/>
      <c r="AS206" s="13"/>
    </row>
    <row r="207" spans="40:45" x14ac:dyDescent="0.25">
      <c r="AN207" s="13"/>
      <c r="AO207" s="13"/>
      <c r="AP207" s="14"/>
      <c r="AQ207" s="14"/>
      <c r="AR207" s="13"/>
      <c r="AS207" s="13"/>
    </row>
    <row r="208" spans="40:45" x14ac:dyDescent="0.25">
      <c r="AN208" s="13"/>
      <c r="AO208" s="13"/>
      <c r="AP208" s="14"/>
      <c r="AQ208" s="14"/>
      <c r="AR208" s="13"/>
      <c r="AS208" s="13"/>
    </row>
    <row r="209" spans="40:45" x14ac:dyDescent="0.25">
      <c r="AN209" s="13"/>
      <c r="AO209" s="13"/>
      <c r="AP209" s="14"/>
      <c r="AQ209" s="14"/>
      <c r="AR209" s="13"/>
      <c r="AS209" s="13"/>
    </row>
    <row r="210" spans="40:45" x14ac:dyDescent="0.25">
      <c r="AN210" s="13"/>
      <c r="AO210" s="13"/>
      <c r="AP210" s="14"/>
      <c r="AQ210" s="14"/>
      <c r="AR210" s="13"/>
      <c r="AS210" s="13"/>
    </row>
    <row r="211" spans="40:45" x14ac:dyDescent="0.25">
      <c r="AN211" s="13"/>
      <c r="AO211" s="13"/>
      <c r="AP211" s="14"/>
      <c r="AQ211" s="14"/>
      <c r="AR211" s="13"/>
      <c r="AS211" s="13"/>
    </row>
    <row r="212" spans="40:45" x14ac:dyDescent="0.25">
      <c r="AN212" s="13"/>
      <c r="AO212" s="13"/>
      <c r="AP212" s="14"/>
      <c r="AQ212" s="14"/>
      <c r="AR212" s="13"/>
      <c r="AS212" s="13"/>
    </row>
    <row r="213" spans="40:45" x14ac:dyDescent="0.25">
      <c r="AN213" s="13"/>
      <c r="AO213" s="13"/>
      <c r="AP213" s="14"/>
      <c r="AQ213" s="14"/>
      <c r="AR213" s="13"/>
      <c r="AS213" s="13"/>
    </row>
    <row r="214" spans="40:45" x14ac:dyDescent="0.25">
      <c r="AN214" s="13"/>
      <c r="AO214" s="13"/>
      <c r="AP214" s="14"/>
      <c r="AQ214" s="14"/>
      <c r="AR214" s="13"/>
      <c r="AS214" s="13"/>
    </row>
    <row r="215" spans="40:45" x14ac:dyDescent="0.25">
      <c r="AN215" s="13"/>
      <c r="AO215" s="13"/>
      <c r="AP215" s="14"/>
      <c r="AQ215" s="14"/>
      <c r="AR215" s="13"/>
      <c r="AS215" s="13"/>
    </row>
    <row r="216" spans="40:45" x14ac:dyDescent="0.25">
      <c r="AN216" s="13"/>
      <c r="AO216" s="13"/>
      <c r="AP216" s="14"/>
      <c r="AQ216" s="14"/>
      <c r="AR216" s="13"/>
      <c r="AS216" s="13"/>
    </row>
    <row r="217" spans="40:45" x14ac:dyDescent="0.25">
      <c r="AN217" s="13"/>
      <c r="AO217" s="13"/>
      <c r="AP217" s="14"/>
      <c r="AQ217" s="14"/>
      <c r="AR217" s="13"/>
      <c r="AS217" s="13"/>
    </row>
    <row r="218" spans="40:45" x14ac:dyDescent="0.25">
      <c r="AN218" s="13"/>
      <c r="AO218" s="13"/>
      <c r="AP218" s="14"/>
      <c r="AQ218" s="14"/>
      <c r="AR218" s="13"/>
      <c r="AS218" s="13"/>
    </row>
    <row r="219" spans="40:45" x14ac:dyDescent="0.25">
      <c r="AN219" s="13"/>
      <c r="AO219" s="13"/>
      <c r="AP219" s="14"/>
      <c r="AQ219" s="14"/>
      <c r="AR219" s="13"/>
      <c r="AS219" s="13"/>
    </row>
    <row r="220" spans="40:45" x14ac:dyDescent="0.25">
      <c r="AN220" s="13"/>
      <c r="AO220" s="13"/>
      <c r="AP220" s="14"/>
      <c r="AQ220" s="14"/>
      <c r="AR220" s="13"/>
      <c r="AS220" s="13"/>
    </row>
    <row r="221" spans="40:45" x14ac:dyDescent="0.25">
      <c r="AN221" s="13"/>
      <c r="AO221" s="13"/>
      <c r="AP221" s="14"/>
      <c r="AQ221" s="14"/>
      <c r="AR221" s="13"/>
      <c r="AS221" s="13"/>
    </row>
    <row r="222" spans="40:45" x14ac:dyDescent="0.25">
      <c r="AN222" s="13"/>
      <c r="AO222" s="13"/>
      <c r="AP222" s="14"/>
      <c r="AQ222" s="14"/>
      <c r="AR222" s="13"/>
      <c r="AS222" s="13"/>
    </row>
    <row r="223" spans="40:45" x14ac:dyDescent="0.25">
      <c r="AN223" s="13"/>
      <c r="AO223" s="13"/>
      <c r="AP223" s="14"/>
      <c r="AQ223" s="14"/>
      <c r="AR223" s="13"/>
      <c r="AS223" s="13"/>
    </row>
    <row r="224" spans="40:45" x14ac:dyDescent="0.25">
      <c r="AN224" s="13"/>
      <c r="AO224" s="13"/>
      <c r="AP224" s="14"/>
      <c r="AQ224" s="14"/>
      <c r="AR224" s="13"/>
      <c r="AS224" s="13"/>
    </row>
    <row r="225" spans="40:45" x14ac:dyDescent="0.25">
      <c r="AN225" s="13"/>
      <c r="AO225" s="13"/>
      <c r="AP225" s="14"/>
      <c r="AQ225" s="14"/>
      <c r="AR225" s="13"/>
      <c r="AS225" s="13"/>
    </row>
    <row r="226" spans="40:45" x14ac:dyDescent="0.25">
      <c r="AN226" s="13"/>
      <c r="AO226" s="13"/>
      <c r="AP226" s="14"/>
      <c r="AQ226" s="14"/>
      <c r="AR226" s="13"/>
      <c r="AS226" s="13"/>
    </row>
    <row r="227" spans="40:45" x14ac:dyDescent="0.25">
      <c r="AN227" s="13"/>
      <c r="AO227" s="13"/>
      <c r="AP227" s="14"/>
      <c r="AQ227" s="14"/>
      <c r="AR227" s="13"/>
      <c r="AS227" s="13"/>
    </row>
    <row r="228" spans="40:45" x14ac:dyDescent="0.25">
      <c r="AN228" s="13"/>
      <c r="AO228" s="13"/>
      <c r="AP228" s="14"/>
      <c r="AQ228" s="14"/>
      <c r="AR228" s="13"/>
      <c r="AS228" s="13"/>
    </row>
    <row r="229" spans="40:45" x14ac:dyDescent="0.25">
      <c r="AN229" s="13"/>
      <c r="AO229" s="13"/>
      <c r="AP229" s="14"/>
      <c r="AQ229" s="14"/>
      <c r="AR229" s="13"/>
      <c r="AS229" s="13"/>
    </row>
    <row r="230" spans="40:45" x14ac:dyDescent="0.25">
      <c r="AN230" s="13"/>
      <c r="AO230" s="13"/>
      <c r="AP230" s="14"/>
      <c r="AQ230" s="14"/>
      <c r="AR230" s="13"/>
      <c r="AS230" s="13"/>
    </row>
    <row r="231" spans="40:45" x14ac:dyDescent="0.25">
      <c r="AN231" s="13"/>
      <c r="AO231" s="13"/>
      <c r="AP231" s="14"/>
      <c r="AQ231" s="14"/>
      <c r="AR231" s="13"/>
      <c r="AS231" s="13"/>
    </row>
    <row r="232" spans="40:45" x14ac:dyDescent="0.25">
      <c r="AN232" s="13"/>
      <c r="AO232" s="13"/>
      <c r="AP232" s="14"/>
      <c r="AQ232" s="14"/>
      <c r="AR232" s="13"/>
      <c r="AS232" s="13"/>
    </row>
    <row r="233" spans="40:45" x14ac:dyDescent="0.25">
      <c r="AN233" s="13"/>
      <c r="AO233" s="13"/>
      <c r="AP233" s="14"/>
      <c r="AQ233" s="14"/>
      <c r="AR233" s="13"/>
      <c r="AS233" s="13"/>
    </row>
    <row r="234" spans="40:45" x14ac:dyDescent="0.25">
      <c r="AN234" s="13"/>
      <c r="AO234" s="13"/>
      <c r="AP234" s="14"/>
      <c r="AQ234" s="14"/>
      <c r="AR234" s="13"/>
      <c r="AS234" s="13"/>
    </row>
    <row r="235" spans="40:45" x14ac:dyDescent="0.25">
      <c r="AN235" s="13"/>
      <c r="AO235" s="13"/>
      <c r="AP235" s="14"/>
      <c r="AQ235" s="14"/>
      <c r="AR235" s="13"/>
      <c r="AS235" s="13"/>
    </row>
    <row r="236" spans="40:45" x14ac:dyDescent="0.25">
      <c r="AN236" s="13"/>
      <c r="AO236" s="13"/>
      <c r="AP236" s="14"/>
      <c r="AQ236" s="14"/>
      <c r="AR236" s="13"/>
      <c r="AS236" s="13"/>
    </row>
    <row r="237" spans="40:45" x14ac:dyDescent="0.25">
      <c r="AN237" s="13"/>
      <c r="AO237" s="13"/>
      <c r="AP237" s="14"/>
      <c r="AQ237" s="14"/>
      <c r="AR237" s="13"/>
      <c r="AS237" s="13"/>
    </row>
    <row r="238" spans="40:45" x14ac:dyDescent="0.25">
      <c r="AN238" s="13"/>
      <c r="AO238" s="13"/>
      <c r="AP238" s="14"/>
      <c r="AQ238" s="14"/>
      <c r="AR238" s="13"/>
      <c r="AS238" s="13"/>
    </row>
    <row r="239" spans="40:45" x14ac:dyDescent="0.25">
      <c r="AN239" s="13"/>
      <c r="AO239" s="13"/>
      <c r="AP239" s="14"/>
      <c r="AQ239" s="14"/>
      <c r="AR239" s="13"/>
      <c r="AS239" s="13"/>
    </row>
    <row r="240" spans="40:45" x14ac:dyDescent="0.25">
      <c r="AN240" s="13"/>
      <c r="AO240" s="13"/>
      <c r="AP240" s="14"/>
      <c r="AQ240" s="14"/>
      <c r="AR240" s="13"/>
      <c r="AS240" s="13"/>
    </row>
    <row r="241" spans="40:45" x14ac:dyDescent="0.25">
      <c r="AN241" s="13"/>
      <c r="AO241" s="13"/>
      <c r="AP241" s="14"/>
      <c r="AQ241" s="14"/>
      <c r="AR241" s="13"/>
      <c r="AS241" s="13"/>
    </row>
    <row r="242" spans="40:45" x14ac:dyDescent="0.25">
      <c r="AN242" s="13"/>
      <c r="AO242" s="13"/>
      <c r="AP242" s="14"/>
      <c r="AQ242" s="14"/>
      <c r="AR242" s="13"/>
      <c r="AS242" s="13"/>
    </row>
    <row r="243" spans="40:45" x14ac:dyDescent="0.25">
      <c r="AN243" s="13"/>
      <c r="AO243" s="13"/>
      <c r="AP243" s="14"/>
      <c r="AQ243" s="14"/>
      <c r="AR243" s="13"/>
      <c r="AS243" s="13"/>
    </row>
    <row r="244" spans="40:45" x14ac:dyDescent="0.25">
      <c r="AN244" s="13"/>
      <c r="AO244" s="13"/>
      <c r="AP244" s="14"/>
      <c r="AQ244" s="14"/>
      <c r="AR244" s="13"/>
      <c r="AS244" s="13"/>
    </row>
    <row r="245" spans="40:45" x14ac:dyDescent="0.25">
      <c r="AN245" s="13"/>
      <c r="AO245" s="13"/>
      <c r="AP245" s="14"/>
      <c r="AQ245" s="14"/>
      <c r="AR245" s="13"/>
      <c r="AS245" s="13"/>
    </row>
    <row r="246" spans="40:45" x14ac:dyDescent="0.25">
      <c r="AN246" s="13"/>
      <c r="AO246" s="13"/>
      <c r="AP246" s="14"/>
      <c r="AQ246" s="14"/>
      <c r="AR246" s="13"/>
      <c r="AS246" s="13"/>
    </row>
    <row r="247" spans="40:45" x14ac:dyDescent="0.25">
      <c r="AN247" s="13"/>
      <c r="AO247" s="13"/>
      <c r="AP247" s="14"/>
      <c r="AQ247" s="14"/>
      <c r="AR247" s="13"/>
      <c r="AS247" s="13"/>
    </row>
    <row r="248" spans="40:45" x14ac:dyDescent="0.25">
      <c r="AN248" s="13"/>
      <c r="AO248" s="13"/>
      <c r="AP248" s="14"/>
      <c r="AQ248" s="14"/>
      <c r="AR248" s="13"/>
      <c r="AS248" s="13"/>
    </row>
    <row r="249" spans="40:45" x14ac:dyDescent="0.25">
      <c r="AN249" s="13"/>
      <c r="AO249" s="13"/>
      <c r="AP249" s="14"/>
      <c r="AQ249" s="14"/>
      <c r="AR249" s="13"/>
      <c r="AS249" s="13"/>
    </row>
    <row r="250" spans="40:45" x14ac:dyDescent="0.25">
      <c r="AN250" s="13"/>
      <c r="AO250" s="13"/>
      <c r="AP250" s="14"/>
      <c r="AQ250" s="14"/>
      <c r="AR250" s="13"/>
      <c r="AS250" s="13"/>
    </row>
    <row r="251" spans="40:45" x14ac:dyDescent="0.25">
      <c r="AN251" s="13"/>
      <c r="AO251" s="13"/>
      <c r="AP251" s="14"/>
      <c r="AQ251" s="14"/>
      <c r="AR251" s="13"/>
      <c r="AS251" s="13"/>
    </row>
    <row r="252" spans="40:45" x14ac:dyDescent="0.25">
      <c r="AN252" s="13"/>
      <c r="AO252" s="13"/>
      <c r="AP252" s="14"/>
      <c r="AQ252" s="14"/>
      <c r="AR252" s="13"/>
      <c r="AS252" s="13"/>
    </row>
    <row r="253" spans="40:45" x14ac:dyDescent="0.25">
      <c r="AN253" s="13"/>
      <c r="AO253" s="13"/>
      <c r="AP253" s="14"/>
      <c r="AQ253" s="14"/>
      <c r="AR253" s="13"/>
      <c r="AS253" s="13"/>
    </row>
    <row r="254" spans="40:45" x14ac:dyDescent="0.25">
      <c r="AN254" s="13"/>
      <c r="AO254" s="13"/>
      <c r="AP254" s="14"/>
      <c r="AQ254" s="14"/>
      <c r="AR254" s="13"/>
      <c r="AS254" s="13"/>
    </row>
    <row r="255" spans="40:45" x14ac:dyDescent="0.25">
      <c r="AN255" s="13"/>
      <c r="AO255" s="13"/>
      <c r="AP255" s="14"/>
      <c r="AQ255" s="14"/>
      <c r="AR255" s="13"/>
      <c r="AS255" s="13"/>
    </row>
    <row r="256" spans="40:45" x14ac:dyDescent="0.25">
      <c r="AN256" s="13"/>
      <c r="AO256" s="13"/>
      <c r="AP256" s="14"/>
      <c r="AQ256" s="14"/>
      <c r="AR256" s="13"/>
      <c r="AS256" s="13"/>
    </row>
    <row r="257" spans="40:45" x14ac:dyDescent="0.25">
      <c r="AN257" s="13"/>
      <c r="AO257" s="13"/>
      <c r="AP257" s="14"/>
      <c r="AQ257" s="14"/>
      <c r="AR257" s="13"/>
      <c r="AS257" s="13"/>
    </row>
    <row r="258" spans="40:45" x14ac:dyDescent="0.25">
      <c r="AN258" s="13"/>
      <c r="AO258" s="13"/>
      <c r="AP258" s="14"/>
      <c r="AQ258" s="14"/>
      <c r="AR258" s="13"/>
      <c r="AS258" s="13"/>
    </row>
    <row r="259" spans="40:45" x14ac:dyDescent="0.25">
      <c r="AN259" s="13"/>
      <c r="AO259" s="13"/>
      <c r="AP259" s="14"/>
      <c r="AQ259" s="14"/>
      <c r="AR259" s="13"/>
      <c r="AS259" s="13"/>
    </row>
    <row r="260" spans="40:45" x14ac:dyDescent="0.25">
      <c r="AN260" s="13"/>
      <c r="AO260" s="13"/>
      <c r="AP260" s="14"/>
      <c r="AQ260" s="14"/>
      <c r="AR260" s="13"/>
      <c r="AS260" s="13"/>
    </row>
    <row r="261" spans="40:45" x14ac:dyDescent="0.25">
      <c r="AN261" s="13"/>
      <c r="AO261" s="13"/>
      <c r="AP261" s="14"/>
      <c r="AQ261" s="14"/>
      <c r="AR261" s="13"/>
      <c r="AS261" s="13"/>
    </row>
    <row r="262" spans="40:45" x14ac:dyDescent="0.25">
      <c r="AN262" s="13"/>
      <c r="AO262" s="13"/>
      <c r="AP262" s="14"/>
      <c r="AQ262" s="14"/>
      <c r="AR262" s="13"/>
      <c r="AS262" s="13"/>
    </row>
    <row r="263" spans="40:45" x14ac:dyDescent="0.25">
      <c r="AN263" s="13"/>
      <c r="AO263" s="13"/>
      <c r="AP263" s="14"/>
      <c r="AQ263" s="14"/>
      <c r="AR263" s="13"/>
      <c r="AS263" s="13"/>
    </row>
    <row r="264" spans="40:45" x14ac:dyDescent="0.25">
      <c r="AN264" s="13"/>
      <c r="AO264" s="13"/>
      <c r="AP264" s="14"/>
      <c r="AQ264" s="14"/>
      <c r="AR264" s="13"/>
      <c r="AS264" s="13"/>
    </row>
    <row r="265" spans="40:45" x14ac:dyDescent="0.25">
      <c r="AN265" s="13"/>
      <c r="AO265" s="13"/>
      <c r="AP265" s="14"/>
      <c r="AQ265" s="14"/>
      <c r="AR265" s="13"/>
      <c r="AS265" s="13"/>
    </row>
    <row r="266" spans="40:45" x14ac:dyDescent="0.25">
      <c r="AN266" s="13"/>
      <c r="AO266" s="13"/>
      <c r="AP266" s="14"/>
      <c r="AQ266" s="14"/>
      <c r="AR266" s="13"/>
      <c r="AS266" s="13"/>
    </row>
    <row r="267" spans="40:45" x14ac:dyDescent="0.25">
      <c r="AN267" s="13"/>
      <c r="AO267" s="13"/>
      <c r="AP267" s="14"/>
      <c r="AQ267" s="14"/>
      <c r="AR267" s="13"/>
      <c r="AS267" s="13"/>
    </row>
    <row r="268" spans="40:45" x14ac:dyDescent="0.25">
      <c r="AN268" s="13"/>
      <c r="AO268" s="13"/>
      <c r="AP268" s="14"/>
      <c r="AQ268" s="14"/>
      <c r="AR268" s="13"/>
      <c r="AS268" s="13"/>
    </row>
    <row r="269" spans="40:45" x14ac:dyDescent="0.25">
      <c r="AN269" s="13"/>
      <c r="AO269" s="13"/>
      <c r="AP269" s="14"/>
      <c r="AQ269" s="14"/>
      <c r="AR269" s="13"/>
      <c r="AS269" s="13"/>
    </row>
    <row r="270" spans="40:45" x14ac:dyDescent="0.25">
      <c r="AN270" s="13"/>
      <c r="AO270" s="13"/>
      <c r="AP270" s="14"/>
      <c r="AQ270" s="14"/>
      <c r="AR270" s="13"/>
      <c r="AS270" s="13"/>
    </row>
    <row r="271" spans="40:45" x14ac:dyDescent="0.25">
      <c r="AN271" s="13"/>
      <c r="AO271" s="13"/>
      <c r="AP271" s="14"/>
      <c r="AQ271" s="14"/>
      <c r="AR271" s="13"/>
      <c r="AS271" s="13"/>
    </row>
    <row r="272" spans="40:45" x14ac:dyDescent="0.25">
      <c r="AN272" s="13"/>
      <c r="AO272" s="13"/>
      <c r="AP272" s="14"/>
      <c r="AQ272" s="14"/>
      <c r="AR272" s="13"/>
      <c r="AS272" s="13"/>
    </row>
    <row r="273" spans="40:45" x14ac:dyDescent="0.25">
      <c r="AN273" s="13"/>
      <c r="AO273" s="13"/>
      <c r="AP273" s="14"/>
      <c r="AQ273" s="14"/>
      <c r="AR273" s="13"/>
      <c r="AS273" s="13"/>
    </row>
    <row r="274" spans="40:45" x14ac:dyDescent="0.25">
      <c r="AN274" s="13"/>
      <c r="AO274" s="13"/>
      <c r="AP274" s="14"/>
      <c r="AQ274" s="14"/>
      <c r="AR274" s="13"/>
      <c r="AS274" s="13"/>
    </row>
    <row r="275" spans="40:45" x14ac:dyDescent="0.25">
      <c r="AN275" s="13"/>
      <c r="AO275" s="13"/>
      <c r="AP275" s="14"/>
      <c r="AQ275" s="14"/>
      <c r="AR275" s="13"/>
      <c r="AS275" s="13"/>
    </row>
    <row r="276" spans="40:45" x14ac:dyDescent="0.25">
      <c r="AN276" s="13"/>
      <c r="AO276" s="13"/>
      <c r="AP276" s="14"/>
      <c r="AQ276" s="14"/>
      <c r="AR276" s="13"/>
      <c r="AS276" s="13"/>
    </row>
    <row r="277" spans="40:45" x14ac:dyDescent="0.25">
      <c r="AN277" s="13"/>
      <c r="AO277" s="13"/>
      <c r="AP277" s="14"/>
      <c r="AQ277" s="14"/>
      <c r="AR277" s="13"/>
      <c r="AS277" s="13"/>
    </row>
    <row r="278" spans="40:45" x14ac:dyDescent="0.25">
      <c r="AN278" s="13"/>
      <c r="AO278" s="13"/>
      <c r="AP278" s="14"/>
      <c r="AQ278" s="14"/>
      <c r="AR278" s="13"/>
      <c r="AS278" s="13"/>
    </row>
    <row r="279" spans="40:45" x14ac:dyDescent="0.25">
      <c r="AN279" s="13"/>
      <c r="AO279" s="13"/>
      <c r="AP279" s="14"/>
      <c r="AQ279" s="14"/>
      <c r="AR279" s="13"/>
      <c r="AS279" s="13"/>
    </row>
    <row r="280" spans="40:45" x14ac:dyDescent="0.25">
      <c r="AN280" s="13"/>
      <c r="AO280" s="13"/>
      <c r="AP280" s="14"/>
      <c r="AQ280" s="14"/>
      <c r="AR280" s="13"/>
      <c r="AS280" s="13"/>
    </row>
    <row r="281" spans="40:45" x14ac:dyDescent="0.25">
      <c r="AN281" s="13"/>
      <c r="AO281" s="13"/>
      <c r="AP281" s="14"/>
      <c r="AQ281" s="14"/>
      <c r="AR281" s="13"/>
      <c r="AS281" s="13"/>
    </row>
    <row r="282" spans="40:45" x14ac:dyDescent="0.25">
      <c r="AN282" s="13"/>
      <c r="AO282" s="13"/>
      <c r="AP282" s="14"/>
      <c r="AQ282" s="14"/>
      <c r="AR282" s="13"/>
      <c r="AS282" s="13"/>
    </row>
    <row r="283" spans="40:45" x14ac:dyDescent="0.25">
      <c r="AN283" s="13"/>
      <c r="AO283" s="13"/>
      <c r="AP283" s="14"/>
      <c r="AQ283" s="14"/>
      <c r="AR283" s="13"/>
      <c r="AS283" s="13"/>
    </row>
    <row r="284" spans="40:45" x14ac:dyDescent="0.25">
      <c r="AN284" s="13"/>
      <c r="AO284" s="13"/>
      <c r="AP284" s="14"/>
      <c r="AQ284" s="14"/>
      <c r="AR284" s="13"/>
      <c r="AS284" s="13"/>
    </row>
    <row r="285" spans="40:45" x14ac:dyDescent="0.25">
      <c r="AN285" s="13"/>
      <c r="AO285" s="13"/>
      <c r="AP285" s="14"/>
      <c r="AQ285" s="14"/>
      <c r="AR285" s="13"/>
      <c r="AS285" s="13"/>
    </row>
    <row r="286" spans="40:45" x14ac:dyDescent="0.25">
      <c r="AN286" s="13"/>
      <c r="AO286" s="13"/>
      <c r="AP286" s="14"/>
      <c r="AQ286" s="14"/>
      <c r="AR286" s="13"/>
      <c r="AS286" s="13"/>
    </row>
    <row r="287" spans="40:45" x14ac:dyDescent="0.25">
      <c r="AN287" s="13"/>
      <c r="AO287" s="13"/>
      <c r="AP287" s="14"/>
      <c r="AQ287" s="14"/>
      <c r="AR287" s="13"/>
      <c r="AS287" s="13"/>
    </row>
    <row r="288" spans="40:45" x14ac:dyDescent="0.25">
      <c r="AN288" s="13"/>
      <c r="AO288" s="13"/>
      <c r="AP288" s="14"/>
      <c r="AQ288" s="14"/>
      <c r="AR288" s="13"/>
      <c r="AS288" s="13"/>
    </row>
    <row r="289" spans="40:45" x14ac:dyDescent="0.25">
      <c r="AN289" s="13"/>
      <c r="AO289" s="13"/>
      <c r="AP289" s="14"/>
      <c r="AQ289" s="14"/>
      <c r="AR289" s="13"/>
      <c r="AS289" s="13"/>
    </row>
    <row r="290" spans="40:45" x14ac:dyDescent="0.25">
      <c r="AN290" s="13"/>
      <c r="AO290" s="13"/>
      <c r="AP290" s="14"/>
      <c r="AQ290" s="14"/>
      <c r="AR290" s="13"/>
      <c r="AS290" s="13"/>
    </row>
    <row r="291" spans="40:45" x14ac:dyDescent="0.25">
      <c r="AN291" s="13"/>
      <c r="AO291" s="13"/>
      <c r="AP291" s="14"/>
      <c r="AQ291" s="14"/>
      <c r="AR291" s="13"/>
      <c r="AS291" s="13"/>
    </row>
    <row r="292" spans="40:45" x14ac:dyDescent="0.25">
      <c r="AN292" s="13"/>
      <c r="AO292" s="13"/>
      <c r="AP292" s="14"/>
      <c r="AQ292" s="14"/>
      <c r="AR292" s="13"/>
      <c r="AS292" s="13"/>
    </row>
    <row r="293" spans="40:45" x14ac:dyDescent="0.25">
      <c r="AN293" s="13"/>
      <c r="AO293" s="13"/>
      <c r="AP293" s="14"/>
      <c r="AQ293" s="14"/>
      <c r="AR293" s="13"/>
      <c r="AS293" s="13"/>
    </row>
    <row r="294" spans="40:45" x14ac:dyDescent="0.25">
      <c r="AN294" s="13"/>
      <c r="AO294" s="13"/>
      <c r="AP294" s="14"/>
      <c r="AQ294" s="14"/>
      <c r="AR294" s="13"/>
      <c r="AS294" s="13"/>
    </row>
    <row r="295" spans="40:45" x14ac:dyDescent="0.25">
      <c r="AN295" s="13"/>
      <c r="AO295" s="13"/>
      <c r="AP295" s="14"/>
      <c r="AQ295" s="14"/>
      <c r="AR295" s="13"/>
      <c r="AS295" s="13"/>
    </row>
    <row r="296" spans="40:45" x14ac:dyDescent="0.25">
      <c r="AN296" s="13"/>
      <c r="AO296" s="13"/>
      <c r="AP296" s="14"/>
      <c r="AQ296" s="14"/>
      <c r="AR296" s="13"/>
      <c r="AS296" s="13"/>
    </row>
    <row r="297" spans="40:45" x14ac:dyDescent="0.25">
      <c r="AN297" s="13"/>
      <c r="AO297" s="13"/>
      <c r="AP297" s="14"/>
      <c r="AQ297" s="14"/>
      <c r="AR297" s="13"/>
      <c r="AS297" s="13"/>
    </row>
    <row r="298" spans="40:45" x14ac:dyDescent="0.25">
      <c r="AN298" s="13"/>
      <c r="AO298" s="13"/>
      <c r="AP298" s="14"/>
      <c r="AQ298" s="14"/>
      <c r="AR298" s="13"/>
      <c r="AS298" s="13"/>
    </row>
    <row r="299" spans="40:45" x14ac:dyDescent="0.25">
      <c r="AN299" s="13"/>
      <c r="AO299" s="13"/>
      <c r="AP299" s="14"/>
      <c r="AQ299" s="14"/>
      <c r="AR299" s="13"/>
      <c r="AS299" s="13"/>
    </row>
    <row r="300" spans="40:45" x14ac:dyDescent="0.25">
      <c r="AN300" s="13"/>
      <c r="AO300" s="13"/>
      <c r="AP300" s="14"/>
      <c r="AQ300" s="14"/>
      <c r="AR300" s="13"/>
      <c r="AS300" s="13"/>
    </row>
    <row r="301" spans="40:45" x14ac:dyDescent="0.25">
      <c r="AN301" s="13"/>
      <c r="AO301" s="13"/>
      <c r="AP301" s="14"/>
      <c r="AQ301" s="14"/>
      <c r="AR301" s="13"/>
      <c r="AS301" s="13"/>
    </row>
    <row r="302" spans="40:45" x14ac:dyDescent="0.25">
      <c r="AN302" s="13"/>
      <c r="AO302" s="13"/>
      <c r="AP302" s="14"/>
      <c r="AQ302" s="14"/>
      <c r="AR302" s="13"/>
      <c r="AS302" s="13"/>
    </row>
    <row r="303" spans="40:45" x14ac:dyDescent="0.25">
      <c r="AN303" s="13"/>
      <c r="AO303" s="13"/>
      <c r="AP303" s="14"/>
      <c r="AQ303" s="14"/>
      <c r="AR303" s="13"/>
      <c r="AS303" s="13"/>
    </row>
    <row r="304" spans="40:45" x14ac:dyDescent="0.25">
      <c r="AN304" s="13"/>
      <c r="AO304" s="13"/>
      <c r="AP304" s="14"/>
      <c r="AQ304" s="14"/>
      <c r="AR304" s="13"/>
      <c r="AS304" s="13"/>
    </row>
    <row r="305" spans="40:45" x14ac:dyDescent="0.25">
      <c r="AN305" s="13"/>
      <c r="AO305" s="13"/>
      <c r="AP305" s="14"/>
      <c r="AQ305" s="14"/>
      <c r="AR305" s="13"/>
      <c r="AS305" s="13"/>
    </row>
    <row r="306" spans="40:45" x14ac:dyDescent="0.25">
      <c r="AN306" s="13"/>
      <c r="AO306" s="13"/>
      <c r="AP306" s="14"/>
      <c r="AQ306" s="14"/>
      <c r="AR306" s="13"/>
      <c r="AS306" s="13"/>
    </row>
    <row r="307" spans="40:45" x14ac:dyDescent="0.25">
      <c r="AN307" s="13"/>
      <c r="AO307" s="13"/>
      <c r="AP307" s="14"/>
      <c r="AQ307" s="14"/>
      <c r="AR307" s="13"/>
      <c r="AS307" s="13"/>
    </row>
    <row r="308" spans="40:45" x14ac:dyDescent="0.25">
      <c r="AN308" s="13"/>
      <c r="AO308" s="13"/>
      <c r="AP308" s="14"/>
      <c r="AQ308" s="14"/>
      <c r="AR308" s="13"/>
      <c r="AS308" s="13"/>
    </row>
    <row r="309" spans="40:45" x14ac:dyDescent="0.25">
      <c r="AN309" s="13"/>
      <c r="AO309" s="13"/>
      <c r="AP309" s="14"/>
      <c r="AQ309" s="14"/>
      <c r="AR309" s="13"/>
      <c r="AS309" s="13"/>
    </row>
    <row r="310" spans="40:45" x14ac:dyDescent="0.25">
      <c r="AN310" s="13"/>
      <c r="AO310" s="13"/>
      <c r="AP310" s="14"/>
      <c r="AQ310" s="14"/>
      <c r="AR310" s="13"/>
      <c r="AS310" s="13"/>
    </row>
    <row r="311" spans="40:45" x14ac:dyDescent="0.25">
      <c r="AN311" s="13"/>
      <c r="AO311" s="13"/>
      <c r="AP311" s="14"/>
      <c r="AQ311" s="14"/>
      <c r="AR311" s="13"/>
      <c r="AS311" s="13"/>
    </row>
    <row r="312" spans="40:45" x14ac:dyDescent="0.25">
      <c r="AN312" s="13"/>
      <c r="AO312" s="13"/>
      <c r="AP312" s="14"/>
      <c r="AQ312" s="14"/>
      <c r="AR312" s="13"/>
      <c r="AS312" s="13"/>
    </row>
    <row r="313" spans="40:45" x14ac:dyDescent="0.25">
      <c r="AN313" s="13"/>
      <c r="AO313" s="13"/>
      <c r="AP313" s="14"/>
      <c r="AQ313" s="14"/>
      <c r="AR313" s="13"/>
      <c r="AS313" s="13"/>
    </row>
    <row r="314" spans="40:45" x14ac:dyDescent="0.25">
      <c r="AN314" s="13"/>
      <c r="AO314" s="13"/>
      <c r="AP314" s="14"/>
      <c r="AQ314" s="14"/>
      <c r="AR314" s="13"/>
      <c r="AS314" s="13"/>
    </row>
    <row r="315" spans="40:45" x14ac:dyDescent="0.25">
      <c r="AN315" s="13"/>
      <c r="AO315" s="13"/>
      <c r="AP315" s="14"/>
      <c r="AQ315" s="14"/>
      <c r="AR315" s="13"/>
      <c r="AS315" s="13"/>
    </row>
    <row r="316" spans="40:45" x14ac:dyDescent="0.25">
      <c r="AN316" s="13"/>
      <c r="AO316" s="13"/>
      <c r="AP316" s="14"/>
      <c r="AQ316" s="14"/>
      <c r="AR316" s="13"/>
      <c r="AS316" s="13"/>
    </row>
    <row r="317" spans="40:45" x14ac:dyDescent="0.25">
      <c r="AN317" s="13"/>
      <c r="AO317" s="13"/>
      <c r="AP317" s="14"/>
      <c r="AQ317" s="14"/>
      <c r="AR317" s="13"/>
      <c r="AS317" s="13"/>
    </row>
    <row r="318" spans="40:45" x14ac:dyDescent="0.25">
      <c r="AN318" s="13"/>
      <c r="AO318" s="13"/>
      <c r="AP318" s="14"/>
      <c r="AQ318" s="14"/>
      <c r="AR318" s="13"/>
      <c r="AS318" s="13"/>
    </row>
    <row r="319" spans="40:45" x14ac:dyDescent="0.25">
      <c r="AN319" s="13"/>
      <c r="AO319" s="13"/>
      <c r="AP319" s="14"/>
      <c r="AQ319" s="14"/>
      <c r="AR319" s="13"/>
      <c r="AS319" s="13"/>
    </row>
    <row r="320" spans="40:45" x14ac:dyDescent="0.25">
      <c r="AN320" s="13"/>
      <c r="AO320" s="13"/>
      <c r="AP320" s="14"/>
      <c r="AQ320" s="14"/>
      <c r="AR320" s="13"/>
      <c r="AS320" s="13"/>
    </row>
    <row r="321" spans="40:45" x14ac:dyDescent="0.25">
      <c r="AN321" s="13"/>
      <c r="AO321" s="13"/>
      <c r="AP321" s="14"/>
      <c r="AQ321" s="14"/>
      <c r="AR321" s="13"/>
      <c r="AS321" s="13"/>
    </row>
    <row r="322" spans="40:45" x14ac:dyDescent="0.25">
      <c r="AN322" s="13"/>
      <c r="AO322" s="13"/>
      <c r="AP322" s="14"/>
      <c r="AQ322" s="14"/>
      <c r="AR322" s="13"/>
      <c r="AS322" s="13"/>
    </row>
    <row r="323" spans="40:45" x14ac:dyDescent="0.25">
      <c r="AN323" s="13"/>
      <c r="AO323" s="13"/>
      <c r="AP323" s="14"/>
      <c r="AQ323" s="14"/>
      <c r="AR323" s="13"/>
      <c r="AS323" s="13"/>
    </row>
    <row r="324" spans="40:45" x14ac:dyDescent="0.25">
      <c r="AN324" s="13"/>
      <c r="AO324" s="13"/>
      <c r="AP324" s="14"/>
      <c r="AQ324" s="14"/>
      <c r="AR324" s="13"/>
      <c r="AS324" s="13"/>
    </row>
    <row r="325" spans="40:45" x14ac:dyDescent="0.25">
      <c r="AN325" s="13"/>
      <c r="AO325" s="13"/>
      <c r="AP325" s="14"/>
      <c r="AQ325" s="14"/>
      <c r="AR325" s="13"/>
      <c r="AS325" s="13"/>
    </row>
    <row r="326" spans="40:45" x14ac:dyDescent="0.25">
      <c r="AN326" s="13"/>
      <c r="AO326" s="13"/>
      <c r="AP326" s="14"/>
      <c r="AQ326" s="14"/>
      <c r="AR326" s="13"/>
      <c r="AS326" s="13"/>
    </row>
    <row r="327" spans="40:45" x14ac:dyDescent="0.25">
      <c r="AN327" s="13"/>
      <c r="AO327" s="13"/>
      <c r="AP327" s="14"/>
      <c r="AQ327" s="14"/>
      <c r="AR327" s="13"/>
      <c r="AS327" s="13"/>
    </row>
    <row r="328" spans="40:45" x14ac:dyDescent="0.25">
      <c r="AN328" s="13"/>
      <c r="AO328" s="13"/>
      <c r="AP328" s="14"/>
      <c r="AQ328" s="14"/>
      <c r="AR328" s="13"/>
      <c r="AS328" s="13"/>
    </row>
    <row r="329" spans="40:45" x14ac:dyDescent="0.25">
      <c r="AN329" s="13"/>
      <c r="AO329" s="13"/>
      <c r="AP329" s="14"/>
      <c r="AQ329" s="14"/>
      <c r="AR329" s="13"/>
      <c r="AS329" s="13"/>
    </row>
    <row r="330" spans="40:45" x14ac:dyDescent="0.25">
      <c r="AN330" s="13"/>
      <c r="AO330" s="13"/>
      <c r="AP330" s="14"/>
      <c r="AQ330" s="14"/>
      <c r="AR330" s="13"/>
      <c r="AS330" s="13"/>
    </row>
    <row r="331" spans="40:45" x14ac:dyDescent="0.25">
      <c r="AN331" s="13"/>
      <c r="AO331" s="13"/>
      <c r="AP331" s="14"/>
      <c r="AQ331" s="14"/>
      <c r="AR331" s="13"/>
      <c r="AS331" s="13"/>
    </row>
    <row r="332" spans="40:45" x14ac:dyDescent="0.25">
      <c r="AN332" s="13"/>
      <c r="AO332" s="13"/>
      <c r="AP332" s="14"/>
      <c r="AQ332" s="14"/>
      <c r="AR332" s="13"/>
      <c r="AS332" s="13"/>
    </row>
    <row r="333" spans="40:45" x14ac:dyDescent="0.25">
      <c r="AN333" s="13"/>
      <c r="AO333" s="13"/>
      <c r="AP333" s="14"/>
      <c r="AQ333" s="14"/>
      <c r="AR333" s="13"/>
      <c r="AS333" s="13"/>
    </row>
    <row r="334" spans="40:45" x14ac:dyDescent="0.25">
      <c r="AN334" s="13"/>
      <c r="AO334" s="13"/>
      <c r="AP334" s="14"/>
      <c r="AQ334" s="14"/>
      <c r="AR334" s="13"/>
      <c r="AS334" s="13"/>
    </row>
    <row r="335" spans="40:45" x14ac:dyDescent="0.25">
      <c r="AN335" s="13"/>
      <c r="AO335" s="13"/>
      <c r="AP335" s="14"/>
      <c r="AQ335" s="14"/>
      <c r="AR335" s="13"/>
      <c r="AS335" s="13"/>
    </row>
    <row r="336" spans="40:45" x14ac:dyDescent="0.25">
      <c r="AN336" s="13"/>
      <c r="AO336" s="13"/>
      <c r="AP336" s="14"/>
      <c r="AQ336" s="14"/>
      <c r="AR336" s="13"/>
      <c r="AS336" s="13"/>
    </row>
    <row r="337" spans="40:45" x14ac:dyDescent="0.25">
      <c r="AN337" s="13"/>
      <c r="AO337" s="13"/>
      <c r="AP337" s="14"/>
      <c r="AQ337" s="14"/>
      <c r="AR337" s="13"/>
      <c r="AS337" s="13"/>
    </row>
    <row r="338" spans="40:45" x14ac:dyDescent="0.25">
      <c r="AN338" s="13"/>
      <c r="AO338" s="13"/>
      <c r="AP338" s="14"/>
      <c r="AQ338" s="14"/>
      <c r="AR338" s="13"/>
      <c r="AS338" s="13"/>
    </row>
    <row r="339" spans="40:45" x14ac:dyDescent="0.25">
      <c r="AN339" s="13"/>
      <c r="AO339" s="13"/>
      <c r="AP339" s="14"/>
      <c r="AQ339" s="14"/>
      <c r="AR339" s="13"/>
      <c r="AS339" s="13"/>
    </row>
    <row r="340" spans="40:45" x14ac:dyDescent="0.25">
      <c r="AN340" s="13"/>
      <c r="AO340" s="13"/>
      <c r="AP340" s="14"/>
      <c r="AQ340" s="14"/>
      <c r="AR340" s="13"/>
      <c r="AS340" s="13"/>
    </row>
    <row r="341" spans="40:45" x14ac:dyDescent="0.25">
      <c r="AN341" s="13"/>
      <c r="AO341" s="13"/>
      <c r="AP341" s="14"/>
      <c r="AQ341" s="14"/>
      <c r="AR341" s="13"/>
      <c r="AS341" s="13"/>
    </row>
    <row r="342" spans="40:45" x14ac:dyDescent="0.25">
      <c r="AN342" s="13"/>
      <c r="AO342" s="13"/>
      <c r="AP342" s="14"/>
      <c r="AQ342" s="14"/>
      <c r="AR342" s="13"/>
      <c r="AS342" s="13"/>
    </row>
    <row r="343" spans="40:45" x14ac:dyDescent="0.25">
      <c r="AN343" s="13"/>
      <c r="AO343" s="13"/>
      <c r="AP343" s="14"/>
      <c r="AQ343" s="14"/>
      <c r="AR343" s="13"/>
      <c r="AS343" s="13"/>
    </row>
    <row r="344" spans="40:45" x14ac:dyDescent="0.25">
      <c r="AN344" s="13"/>
      <c r="AO344" s="13"/>
      <c r="AP344" s="14"/>
      <c r="AQ344" s="14"/>
      <c r="AR344" s="13"/>
      <c r="AS344" s="13"/>
    </row>
    <row r="345" spans="40:45" x14ac:dyDescent="0.25">
      <c r="AN345" s="13"/>
      <c r="AO345" s="13"/>
      <c r="AP345" s="14"/>
      <c r="AQ345" s="14"/>
      <c r="AR345" s="13"/>
      <c r="AS345" s="13"/>
    </row>
    <row r="346" spans="40:45" x14ac:dyDescent="0.25">
      <c r="AN346" s="13"/>
      <c r="AO346" s="13"/>
      <c r="AP346" s="14"/>
      <c r="AQ346" s="14"/>
      <c r="AR346" s="13"/>
      <c r="AS346" s="13"/>
    </row>
    <row r="347" spans="40:45" x14ac:dyDescent="0.25">
      <c r="AN347" s="13"/>
      <c r="AO347" s="13"/>
      <c r="AP347" s="14"/>
      <c r="AQ347" s="14"/>
      <c r="AR347" s="13"/>
      <c r="AS347" s="13"/>
    </row>
    <row r="348" spans="40:45" x14ac:dyDescent="0.25">
      <c r="AN348" s="13"/>
      <c r="AO348" s="13"/>
      <c r="AP348" s="14"/>
      <c r="AQ348" s="14"/>
      <c r="AR348" s="13"/>
      <c r="AS348" s="13"/>
    </row>
    <row r="349" spans="40:45" x14ac:dyDescent="0.25">
      <c r="AN349" s="13"/>
      <c r="AO349" s="13"/>
      <c r="AP349" s="14"/>
      <c r="AQ349" s="14"/>
      <c r="AR349" s="13"/>
      <c r="AS349" s="13"/>
    </row>
    <row r="350" spans="40:45" x14ac:dyDescent="0.25">
      <c r="AN350" s="13"/>
      <c r="AO350" s="13"/>
      <c r="AP350" s="14"/>
      <c r="AQ350" s="14"/>
      <c r="AR350" s="13"/>
      <c r="AS350" s="13"/>
    </row>
    <row r="351" spans="40:45" x14ac:dyDescent="0.25">
      <c r="AN351" s="13"/>
      <c r="AO351" s="13"/>
      <c r="AP351" s="14"/>
      <c r="AQ351" s="14"/>
      <c r="AR351" s="13"/>
      <c r="AS351" s="13"/>
    </row>
    <row r="352" spans="40:45" x14ac:dyDescent="0.25">
      <c r="AN352" s="13"/>
      <c r="AO352" s="13"/>
      <c r="AP352" s="14"/>
      <c r="AQ352" s="14"/>
      <c r="AR352" s="13"/>
      <c r="AS352" s="13"/>
    </row>
    <row r="353" spans="40:45" x14ac:dyDescent="0.25">
      <c r="AN353" s="13"/>
      <c r="AO353" s="13"/>
      <c r="AP353" s="14"/>
      <c r="AQ353" s="14"/>
      <c r="AR353" s="13"/>
      <c r="AS353" s="13"/>
    </row>
    <row r="354" spans="40:45" x14ac:dyDescent="0.25">
      <c r="AN354" s="13"/>
      <c r="AO354" s="13"/>
      <c r="AP354" s="14"/>
      <c r="AQ354" s="14"/>
      <c r="AR354" s="13"/>
      <c r="AS354" s="13"/>
    </row>
    <row r="355" spans="40:45" x14ac:dyDescent="0.25">
      <c r="AN355" s="13"/>
      <c r="AO355" s="13"/>
      <c r="AP355" s="14"/>
      <c r="AQ355" s="14"/>
      <c r="AR355" s="13"/>
      <c r="AS355" s="13"/>
    </row>
    <row r="356" spans="40:45" x14ac:dyDescent="0.25">
      <c r="AN356" s="13"/>
      <c r="AO356" s="13"/>
      <c r="AP356" s="14"/>
      <c r="AQ356" s="14"/>
      <c r="AR356" s="13"/>
      <c r="AS356" s="13"/>
    </row>
    <row r="357" spans="40:45" x14ac:dyDescent="0.25">
      <c r="AN357" s="13"/>
      <c r="AO357" s="13"/>
      <c r="AP357" s="14"/>
      <c r="AQ357" s="14"/>
      <c r="AR357" s="13"/>
      <c r="AS357" s="13"/>
    </row>
    <row r="358" spans="40:45" x14ac:dyDescent="0.25">
      <c r="AN358" s="13"/>
      <c r="AO358" s="13"/>
      <c r="AP358" s="14"/>
      <c r="AQ358" s="14"/>
      <c r="AR358" s="13"/>
      <c r="AS358" s="13"/>
    </row>
    <row r="359" spans="40:45" x14ac:dyDescent="0.25">
      <c r="AN359" s="13"/>
      <c r="AO359" s="13"/>
      <c r="AP359" s="14"/>
      <c r="AQ359" s="14"/>
      <c r="AR359" s="13"/>
      <c r="AS359" s="13"/>
    </row>
    <row r="360" spans="40:45" x14ac:dyDescent="0.25">
      <c r="AN360" s="13"/>
      <c r="AO360" s="13"/>
      <c r="AP360" s="14"/>
      <c r="AQ360" s="14"/>
      <c r="AR360" s="13"/>
      <c r="AS360" s="13"/>
    </row>
    <row r="361" spans="40:45" x14ac:dyDescent="0.25">
      <c r="AN361" s="13"/>
      <c r="AO361" s="13"/>
      <c r="AP361" s="14"/>
      <c r="AQ361" s="14"/>
      <c r="AR361" s="13"/>
      <c r="AS361" s="13"/>
    </row>
    <row r="362" spans="40:45" x14ac:dyDescent="0.25">
      <c r="AN362" s="13"/>
      <c r="AO362" s="13"/>
      <c r="AP362" s="14"/>
      <c r="AQ362" s="14"/>
      <c r="AR362" s="13"/>
      <c r="AS362" s="13"/>
    </row>
    <row r="363" spans="40:45" x14ac:dyDescent="0.25">
      <c r="AN363" s="13"/>
      <c r="AO363" s="13"/>
      <c r="AP363" s="14"/>
      <c r="AQ363" s="14"/>
      <c r="AR363" s="13"/>
      <c r="AS363" s="13"/>
    </row>
    <row r="364" spans="40:45" x14ac:dyDescent="0.25">
      <c r="AN364" s="13"/>
      <c r="AO364" s="13"/>
      <c r="AP364" s="14"/>
      <c r="AQ364" s="14"/>
      <c r="AR364" s="13"/>
      <c r="AS364" s="13"/>
    </row>
    <row r="365" spans="40:45" x14ac:dyDescent="0.25">
      <c r="AN365" s="13"/>
      <c r="AO365" s="13"/>
      <c r="AP365" s="14"/>
      <c r="AQ365" s="14"/>
      <c r="AR365" s="13"/>
      <c r="AS365" s="13"/>
    </row>
    <row r="366" spans="40:45" x14ac:dyDescent="0.25">
      <c r="AN366" s="13"/>
      <c r="AO366" s="13"/>
      <c r="AP366" s="14"/>
      <c r="AQ366" s="14"/>
      <c r="AR366" s="13"/>
      <c r="AS366" s="13"/>
    </row>
    <row r="367" spans="40:45" x14ac:dyDescent="0.25">
      <c r="AN367" s="13"/>
      <c r="AO367" s="13"/>
      <c r="AP367" s="14"/>
      <c r="AQ367" s="14"/>
      <c r="AR367" s="13"/>
      <c r="AS367" s="13"/>
    </row>
    <row r="368" spans="40:45" x14ac:dyDescent="0.25">
      <c r="AN368" s="13"/>
      <c r="AO368" s="13"/>
      <c r="AP368" s="14"/>
      <c r="AQ368" s="14"/>
      <c r="AR368" s="13"/>
      <c r="AS368" s="13"/>
    </row>
    <row r="369" spans="40:45" x14ac:dyDescent="0.25">
      <c r="AN369" s="13"/>
      <c r="AO369" s="13"/>
      <c r="AP369" s="14"/>
      <c r="AQ369" s="14"/>
      <c r="AR369" s="13"/>
      <c r="AS369" s="13"/>
    </row>
    <row r="370" spans="40:45" x14ac:dyDescent="0.25">
      <c r="AN370" s="13"/>
      <c r="AO370" s="13"/>
      <c r="AP370" s="14"/>
      <c r="AQ370" s="14"/>
      <c r="AR370" s="13"/>
      <c r="AS370" s="13"/>
    </row>
    <row r="371" spans="40:45" x14ac:dyDescent="0.25">
      <c r="AN371" s="13"/>
      <c r="AO371" s="13"/>
      <c r="AP371" s="14"/>
      <c r="AQ371" s="14"/>
      <c r="AR371" s="13"/>
      <c r="AS371" s="13"/>
    </row>
    <row r="372" spans="40:45" x14ac:dyDescent="0.25">
      <c r="AN372" s="13"/>
      <c r="AO372" s="13"/>
      <c r="AP372" s="14"/>
      <c r="AQ372" s="14"/>
      <c r="AR372" s="13"/>
      <c r="AS372" s="13"/>
    </row>
    <row r="373" spans="40:45" x14ac:dyDescent="0.25">
      <c r="AN373" s="13"/>
      <c r="AO373" s="13"/>
      <c r="AP373" s="14"/>
      <c r="AQ373" s="14"/>
      <c r="AR373" s="13"/>
      <c r="AS373" s="13"/>
    </row>
    <row r="374" spans="40:45" x14ac:dyDescent="0.25">
      <c r="AN374" s="13"/>
      <c r="AO374" s="13"/>
      <c r="AP374" s="14"/>
      <c r="AQ374" s="14"/>
      <c r="AR374" s="13"/>
      <c r="AS374" s="13"/>
    </row>
    <row r="375" spans="40:45" x14ac:dyDescent="0.25">
      <c r="AN375" s="13"/>
      <c r="AO375" s="13"/>
      <c r="AP375" s="14"/>
      <c r="AQ375" s="14"/>
      <c r="AR375" s="13"/>
      <c r="AS375" s="13"/>
    </row>
    <row r="376" spans="40:45" x14ac:dyDescent="0.25">
      <c r="AN376" s="13"/>
      <c r="AO376" s="13"/>
      <c r="AP376" s="14"/>
      <c r="AQ376" s="14"/>
      <c r="AR376" s="13"/>
      <c r="AS376" s="13"/>
    </row>
    <row r="377" spans="40:45" x14ac:dyDescent="0.25">
      <c r="AN377" s="13"/>
      <c r="AO377" s="13"/>
      <c r="AP377" s="14"/>
      <c r="AQ377" s="14"/>
      <c r="AR377" s="13"/>
      <c r="AS377" s="13"/>
    </row>
    <row r="378" spans="40:45" x14ac:dyDescent="0.25">
      <c r="AN378" s="13"/>
      <c r="AO378" s="13"/>
      <c r="AP378" s="14"/>
      <c r="AQ378" s="14"/>
      <c r="AR378" s="13"/>
      <c r="AS378" s="13"/>
    </row>
    <row r="379" spans="40:45" x14ac:dyDescent="0.25">
      <c r="AN379" s="13"/>
      <c r="AO379" s="13"/>
      <c r="AP379" s="14"/>
      <c r="AQ379" s="14"/>
      <c r="AR379" s="13"/>
      <c r="AS379" s="13"/>
    </row>
    <row r="380" spans="40:45" x14ac:dyDescent="0.25">
      <c r="AN380" s="13"/>
      <c r="AO380" s="13"/>
      <c r="AP380" s="14"/>
      <c r="AQ380" s="14"/>
      <c r="AR380" s="13"/>
      <c r="AS380" s="13"/>
    </row>
    <row r="381" spans="40:45" x14ac:dyDescent="0.25">
      <c r="AN381" s="13"/>
      <c r="AO381" s="13"/>
      <c r="AP381" s="14"/>
      <c r="AQ381" s="14"/>
      <c r="AR381" s="13"/>
      <c r="AS381" s="13"/>
    </row>
    <row r="382" spans="40:45" x14ac:dyDescent="0.25">
      <c r="AN382" s="13"/>
      <c r="AO382" s="13"/>
      <c r="AP382" s="14"/>
      <c r="AQ382" s="14"/>
      <c r="AR382" s="13"/>
      <c r="AS382" s="13"/>
    </row>
    <row r="383" spans="40:45" x14ac:dyDescent="0.25">
      <c r="AN383" s="13"/>
      <c r="AO383" s="13"/>
      <c r="AP383" s="14"/>
      <c r="AQ383" s="14"/>
      <c r="AR383" s="13"/>
      <c r="AS383" s="13"/>
    </row>
    <row r="384" spans="40:45" x14ac:dyDescent="0.25">
      <c r="AN384" s="13"/>
      <c r="AO384" s="13"/>
      <c r="AP384" s="14"/>
      <c r="AQ384" s="14"/>
      <c r="AR384" s="13"/>
      <c r="AS384" s="13"/>
    </row>
    <row r="385" spans="40:45" x14ac:dyDescent="0.25">
      <c r="AN385" s="13"/>
      <c r="AO385" s="13"/>
      <c r="AP385" s="14"/>
      <c r="AQ385" s="14"/>
      <c r="AR385" s="13"/>
      <c r="AS385" s="13"/>
    </row>
    <row r="386" spans="40:45" x14ac:dyDescent="0.25">
      <c r="AN386" s="13"/>
      <c r="AO386" s="13"/>
      <c r="AP386" s="14"/>
      <c r="AQ386" s="14"/>
      <c r="AR386" s="13"/>
      <c r="AS386" s="13"/>
    </row>
    <row r="387" spans="40:45" x14ac:dyDescent="0.25">
      <c r="AN387" s="13"/>
      <c r="AO387" s="13"/>
      <c r="AP387" s="14"/>
      <c r="AQ387" s="14"/>
      <c r="AR387" s="13"/>
      <c r="AS387" s="13"/>
    </row>
    <row r="388" spans="40:45" x14ac:dyDescent="0.25">
      <c r="AN388" s="13"/>
      <c r="AO388" s="13"/>
      <c r="AP388" s="14"/>
      <c r="AQ388" s="14"/>
      <c r="AR388" s="13"/>
      <c r="AS388" s="13"/>
    </row>
    <row r="389" spans="40:45" x14ac:dyDescent="0.25">
      <c r="AN389" s="13"/>
      <c r="AO389" s="13"/>
      <c r="AP389" s="14"/>
      <c r="AQ389" s="14"/>
      <c r="AR389" s="13"/>
      <c r="AS389" s="13"/>
    </row>
    <row r="390" spans="40:45" x14ac:dyDescent="0.25">
      <c r="AN390" s="13"/>
      <c r="AO390" s="13"/>
      <c r="AP390" s="14"/>
      <c r="AQ390" s="14"/>
      <c r="AR390" s="13"/>
      <c r="AS390" s="13"/>
    </row>
    <row r="391" spans="40:45" x14ac:dyDescent="0.25">
      <c r="AN391" s="13"/>
      <c r="AO391" s="13"/>
      <c r="AP391" s="14"/>
      <c r="AQ391" s="14"/>
      <c r="AR391" s="13"/>
      <c r="AS391" s="13"/>
    </row>
    <row r="392" spans="40:45" x14ac:dyDescent="0.25">
      <c r="AN392" s="13"/>
      <c r="AO392" s="13"/>
      <c r="AP392" s="14"/>
      <c r="AQ392" s="14"/>
      <c r="AR392" s="13"/>
      <c r="AS392" s="13"/>
    </row>
    <row r="393" spans="40:45" x14ac:dyDescent="0.25">
      <c r="AN393" s="13"/>
      <c r="AO393" s="13"/>
      <c r="AP393" s="14"/>
      <c r="AQ393" s="14"/>
      <c r="AR393" s="13"/>
      <c r="AS393" s="13"/>
    </row>
    <row r="394" spans="40:45" x14ac:dyDescent="0.25">
      <c r="AN394" s="13"/>
      <c r="AO394" s="13"/>
      <c r="AP394" s="14"/>
      <c r="AQ394" s="14"/>
      <c r="AR394" s="13"/>
      <c r="AS394" s="13"/>
    </row>
    <row r="395" spans="40:45" x14ac:dyDescent="0.25">
      <c r="AN395" s="13"/>
      <c r="AO395" s="13"/>
      <c r="AP395" s="14"/>
      <c r="AQ395" s="14"/>
      <c r="AR395" s="13"/>
      <c r="AS395" s="13"/>
    </row>
    <row r="396" spans="40:45" x14ac:dyDescent="0.25">
      <c r="AN396" s="13"/>
      <c r="AO396" s="13"/>
      <c r="AP396" s="14"/>
      <c r="AQ396" s="14"/>
      <c r="AR396" s="13"/>
      <c r="AS396" s="13"/>
    </row>
    <row r="397" spans="40:45" x14ac:dyDescent="0.25">
      <c r="AN397" s="13"/>
      <c r="AO397" s="13"/>
      <c r="AP397" s="14"/>
      <c r="AQ397" s="14"/>
      <c r="AR397" s="13"/>
      <c r="AS397" s="13"/>
    </row>
    <row r="398" spans="40:45" x14ac:dyDescent="0.25">
      <c r="AN398" s="13"/>
      <c r="AO398" s="13"/>
      <c r="AP398" s="14"/>
      <c r="AQ398" s="14"/>
      <c r="AR398" s="13"/>
      <c r="AS398" s="13"/>
    </row>
    <row r="399" spans="40:45" x14ac:dyDescent="0.25">
      <c r="AN399" s="13"/>
      <c r="AO399" s="13"/>
      <c r="AP399" s="14"/>
      <c r="AQ399" s="14"/>
      <c r="AR399" s="13"/>
      <c r="AS399" s="13"/>
    </row>
    <row r="400" spans="40:45" x14ac:dyDescent="0.25">
      <c r="AN400" s="13"/>
      <c r="AO400" s="13"/>
      <c r="AP400" s="14"/>
      <c r="AQ400" s="14"/>
      <c r="AR400" s="13"/>
      <c r="AS400" s="13"/>
    </row>
    <row r="401" spans="40:45" x14ac:dyDescent="0.25">
      <c r="AN401" s="13"/>
      <c r="AO401" s="13"/>
      <c r="AP401" s="14"/>
      <c r="AQ401" s="14"/>
      <c r="AR401" s="13"/>
      <c r="AS401" s="13"/>
    </row>
    <row r="402" spans="40:45" x14ac:dyDescent="0.25">
      <c r="AN402" s="13"/>
      <c r="AO402" s="13"/>
      <c r="AP402" s="14"/>
      <c r="AQ402" s="14"/>
      <c r="AR402" s="13"/>
      <c r="AS402" s="13"/>
    </row>
    <row r="403" spans="40:45" x14ac:dyDescent="0.25">
      <c r="AN403" s="13"/>
      <c r="AO403" s="13"/>
      <c r="AP403" s="14"/>
      <c r="AQ403" s="14"/>
      <c r="AR403" s="13"/>
      <c r="AS403" s="13"/>
    </row>
    <row r="404" spans="40:45" x14ac:dyDescent="0.25">
      <c r="AN404" s="13"/>
      <c r="AO404" s="13"/>
      <c r="AP404" s="14"/>
      <c r="AQ404" s="14"/>
      <c r="AR404" s="13"/>
      <c r="AS404" s="13"/>
    </row>
    <row r="405" spans="40:45" x14ac:dyDescent="0.25">
      <c r="AN405" s="13"/>
      <c r="AO405" s="13"/>
      <c r="AP405" s="14"/>
      <c r="AQ405" s="14"/>
      <c r="AR405" s="13"/>
      <c r="AS405" s="13"/>
    </row>
    <row r="406" spans="40:45" x14ac:dyDescent="0.25">
      <c r="AN406" s="13"/>
      <c r="AO406" s="13"/>
      <c r="AP406" s="14"/>
      <c r="AQ406" s="14"/>
      <c r="AR406" s="13"/>
      <c r="AS406" s="13"/>
    </row>
    <row r="407" spans="40:45" x14ac:dyDescent="0.25">
      <c r="AN407" s="13"/>
      <c r="AO407" s="13"/>
      <c r="AP407" s="14"/>
      <c r="AQ407" s="14"/>
      <c r="AR407" s="13"/>
      <c r="AS407" s="13"/>
    </row>
    <row r="408" spans="40:45" x14ac:dyDescent="0.25">
      <c r="AN408" s="13"/>
      <c r="AO408" s="13"/>
      <c r="AP408" s="14"/>
      <c r="AQ408" s="14"/>
      <c r="AR408" s="13"/>
      <c r="AS408" s="13"/>
    </row>
    <row r="409" spans="40:45" x14ac:dyDescent="0.25">
      <c r="AN409" s="13"/>
      <c r="AO409" s="13"/>
      <c r="AP409" s="14"/>
      <c r="AQ409" s="14"/>
      <c r="AR409" s="13"/>
      <c r="AS409" s="13"/>
    </row>
    <row r="410" spans="40:45" x14ac:dyDescent="0.25">
      <c r="AN410" s="13"/>
      <c r="AO410" s="13"/>
      <c r="AP410" s="14"/>
      <c r="AQ410" s="14"/>
      <c r="AR410" s="13"/>
      <c r="AS410" s="13"/>
    </row>
    <row r="411" spans="40:45" x14ac:dyDescent="0.25">
      <c r="AN411" s="13"/>
      <c r="AO411" s="13"/>
      <c r="AP411" s="14"/>
      <c r="AQ411" s="14"/>
      <c r="AR411" s="13"/>
      <c r="AS411" s="13"/>
    </row>
    <row r="412" spans="40:45" x14ac:dyDescent="0.25">
      <c r="AN412" s="13"/>
      <c r="AO412" s="13"/>
      <c r="AP412" s="14"/>
      <c r="AQ412" s="14"/>
      <c r="AR412" s="13"/>
      <c r="AS412" s="13"/>
    </row>
    <row r="413" spans="40:45" x14ac:dyDescent="0.25">
      <c r="AN413" s="13"/>
      <c r="AO413" s="13"/>
      <c r="AP413" s="14"/>
      <c r="AQ413" s="14"/>
      <c r="AR413" s="13"/>
      <c r="AS413" s="13"/>
    </row>
    <row r="414" spans="40:45" x14ac:dyDescent="0.25">
      <c r="AN414" s="13"/>
      <c r="AO414" s="13"/>
      <c r="AP414" s="14"/>
      <c r="AQ414" s="14"/>
      <c r="AR414" s="13"/>
      <c r="AS414" s="13"/>
    </row>
    <row r="415" spans="40:45" x14ac:dyDescent="0.25">
      <c r="AN415" s="13"/>
      <c r="AO415" s="13"/>
      <c r="AP415" s="14"/>
      <c r="AQ415" s="14"/>
      <c r="AR415" s="13"/>
      <c r="AS415" s="13"/>
    </row>
    <row r="416" spans="40:45" x14ac:dyDescent="0.25">
      <c r="AN416" s="13"/>
      <c r="AO416" s="13"/>
      <c r="AP416" s="14"/>
      <c r="AQ416" s="14"/>
      <c r="AR416" s="13"/>
      <c r="AS416" s="13"/>
    </row>
    <row r="417" spans="40:45" x14ac:dyDescent="0.25">
      <c r="AN417" s="13"/>
      <c r="AO417" s="13"/>
      <c r="AP417" s="14"/>
      <c r="AQ417" s="14"/>
      <c r="AR417" s="13"/>
      <c r="AS417" s="13"/>
    </row>
    <row r="418" spans="40:45" x14ac:dyDescent="0.25">
      <c r="AN418" s="13"/>
      <c r="AO418" s="13"/>
      <c r="AP418" s="14"/>
      <c r="AQ418" s="14"/>
      <c r="AR418" s="13"/>
      <c r="AS418" s="13"/>
    </row>
    <row r="419" spans="40:45" x14ac:dyDescent="0.25">
      <c r="AN419" s="13"/>
      <c r="AO419" s="13"/>
      <c r="AP419" s="14"/>
      <c r="AQ419" s="14"/>
      <c r="AR419" s="13"/>
      <c r="AS419" s="13"/>
    </row>
    <row r="420" spans="40:45" x14ac:dyDescent="0.25">
      <c r="AN420" s="13"/>
      <c r="AO420" s="13"/>
      <c r="AP420" s="14"/>
      <c r="AQ420" s="14"/>
      <c r="AR420" s="13"/>
      <c r="AS420" s="13"/>
    </row>
    <row r="421" spans="40:45" x14ac:dyDescent="0.25">
      <c r="AN421" s="13"/>
      <c r="AO421" s="13"/>
      <c r="AP421" s="14"/>
      <c r="AQ421" s="14"/>
      <c r="AR421" s="13"/>
      <c r="AS421" s="13"/>
    </row>
    <row r="422" spans="40:45" x14ac:dyDescent="0.25">
      <c r="AN422" s="13"/>
      <c r="AO422" s="13"/>
      <c r="AP422" s="14"/>
      <c r="AQ422" s="14"/>
      <c r="AR422" s="13"/>
      <c r="AS422" s="13"/>
    </row>
    <row r="423" spans="40:45" x14ac:dyDescent="0.25">
      <c r="AN423" s="13"/>
      <c r="AO423" s="13"/>
      <c r="AP423" s="14"/>
      <c r="AQ423" s="14"/>
      <c r="AR423" s="13"/>
      <c r="AS423" s="13"/>
    </row>
    <row r="424" spans="40:45" x14ac:dyDescent="0.25">
      <c r="AN424" s="13"/>
      <c r="AO424" s="13"/>
      <c r="AP424" s="14"/>
      <c r="AQ424" s="14"/>
      <c r="AR424" s="13"/>
      <c r="AS424" s="13"/>
    </row>
    <row r="425" spans="40:45" x14ac:dyDescent="0.25">
      <c r="AN425" s="13"/>
      <c r="AO425" s="13"/>
      <c r="AP425" s="14"/>
      <c r="AQ425" s="14"/>
      <c r="AR425" s="13"/>
      <c r="AS425" s="13"/>
    </row>
    <row r="426" spans="40:45" x14ac:dyDescent="0.25">
      <c r="AN426" s="13"/>
      <c r="AO426" s="13"/>
      <c r="AP426" s="14"/>
      <c r="AQ426" s="14"/>
      <c r="AR426" s="13"/>
      <c r="AS426" s="13"/>
    </row>
    <row r="427" spans="40:45" x14ac:dyDescent="0.25">
      <c r="AN427" s="13"/>
      <c r="AO427" s="13"/>
      <c r="AP427" s="14"/>
      <c r="AQ427" s="14"/>
      <c r="AR427" s="13"/>
      <c r="AS427" s="13"/>
    </row>
    <row r="428" spans="40:45" x14ac:dyDescent="0.25">
      <c r="AN428" s="13"/>
      <c r="AO428" s="13"/>
      <c r="AP428" s="14"/>
      <c r="AQ428" s="14"/>
      <c r="AR428" s="13"/>
      <c r="AS428" s="13"/>
    </row>
    <row r="429" spans="40:45" x14ac:dyDescent="0.25">
      <c r="AN429" s="13"/>
      <c r="AO429" s="13"/>
      <c r="AP429" s="14"/>
      <c r="AQ429" s="14"/>
      <c r="AR429" s="13"/>
      <c r="AS429" s="13"/>
    </row>
    <row r="430" spans="40:45" x14ac:dyDescent="0.25">
      <c r="AN430" s="13"/>
      <c r="AO430" s="13"/>
      <c r="AP430" s="14"/>
      <c r="AQ430" s="14"/>
      <c r="AR430" s="13"/>
      <c r="AS430" s="13"/>
    </row>
    <row r="431" spans="40:45" x14ac:dyDescent="0.25">
      <c r="AN431" s="13"/>
      <c r="AO431" s="13"/>
      <c r="AP431" s="14"/>
      <c r="AQ431" s="14"/>
      <c r="AR431" s="13"/>
      <c r="AS431" s="13"/>
    </row>
    <row r="432" spans="40:45" x14ac:dyDescent="0.25">
      <c r="AN432" s="13"/>
      <c r="AO432" s="13"/>
      <c r="AP432" s="14"/>
      <c r="AQ432" s="14"/>
      <c r="AR432" s="13"/>
      <c r="AS432" s="13"/>
    </row>
    <row r="433" spans="40:45" x14ac:dyDescent="0.25">
      <c r="AN433" s="13"/>
      <c r="AO433" s="13"/>
      <c r="AP433" s="14"/>
      <c r="AQ433" s="14"/>
      <c r="AR433" s="13"/>
      <c r="AS433" s="13"/>
    </row>
    <row r="434" spans="40:45" x14ac:dyDescent="0.25">
      <c r="AN434" s="13"/>
      <c r="AO434" s="13"/>
      <c r="AP434" s="14"/>
      <c r="AQ434" s="14"/>
      <c r="AR434" s="13"/>
      <c r="AS434" s="13"/>
    </row>
    <row r="435" spans="40:45" x14ac:dyDescent="0.25">
      <c r="AN435" s="13"/>
      <c r="AO435" s="13"/>
      <c r="AP435" s="14"/>
      <c r="AQ435" s="14"/>
      <c r="AR435" s="13"/>
      <c r="AS435" s="13"/>
    </row>
    <row r="436" spans="40:45" x14ac:dyDescent="0.25">
      <c r="AN436" s="13"/>
      <c r="AO436" s="13"/>
      <c r="AP436" s="14"/>
      <c r="AQ436" s="14"/>
      <c r="AR436" s="13"/>
      <c r="AS436" s="13"/>
    </row>
    <row r="437" spans="40:45" x14ac:dyDescent="0.25">
      <c r="AN437" s="13"/>
      <c r="AO437" s="13"/>
      <c r="AP437" s="14"/>
      <c r="AQ437" s="14"/>
      <c r="AR437" s="13"/>
      <c r="AS437" s="13"/>
    </row>
    <row r="438" spans="40:45" x14ac:dyDescent="0.25">
      <c r="AN438" s="13"/>
      <c r="AO438" s="13"/>
      <c r="AP438" s="14"/>
      <c r="AQ438" s="14"/>
      <c r="AR438" s="13"/>
      <c r="AS438" s="13"/>
    </row>
    <row r="439" spans="40:45" x14ac:dyDescent="0.25">
      <c r="AN439" s="13"/>
      <c r="AO439" s="13"/>
      <c r="AP439" s="14"/>
      <c r="AQ439" s="14"/>
      <c r="AR439" s="13"/>
      <c r="AS439" s="13"/>
    </row>
    <row r="440" spans="40:45" x14ac:dyDescent="0.25">
      <c r="AN440" s="13"/>
      <c r="AO440" s="13"/>
      <c r="AP440" s="14"/>
      <c r="AQ440" s="14"/>
      <c r="AR440" s="13"/>
      <c r="AS440" s="13"/>
    </row>
    <row r="441" spans="40:45" x14ac:dyDescent="0.25">
      <c r="AN441" s="13"/>
      <c r="AO441" s="13"/>
      <c r="AP441" s="14"/>
      <c r="AQ441" s="14"/>
      <c r="AR441" s="13"/>
      <c r="AS441" s="13"/>
    </row>
    <row r="442" spans="40:45" x14ac:dyDescent="0.25">
      <c r="AN442" s="13"/>
      <c r="AO442" s="13"/>
      <c r="AP442" s="14"/>
      <c r="AQ442" s="14"/>
      <c r="AR442" s="13"/>
      <c r="AS442" s="13"/>
    </row>
    <row r="443" spans="40:45" x14ac:dyDescent="0.25">
      <c r="AN443" s="13"/>
      <c r="AO443" s="13"/>
      <c r="AP443" s="14"/>
      <c r="AQ443" s="14"/>
      <c r="AR443" s="13"/>
      <c r="AS443" s="13"/>
    </row>
    <row r="444" spans="40:45" x14ac:dyDescent="0.25">
      <c r="AN444" s="13"/>
      <c r="AO444" s="13"/>
      <c r="AP444" s="14"/>
      <c r="AQ444" s="14"/>
      <c r="AR444" s="13"/>
      <c r="AS444" s="13"/>
    </row>
    <row r="445" spans="40:45" x14ac:dyDescent="0.25">
      <c r="AN445" s="13"/>
      <c r="AO445" s="13"/>
      <c r="AP445" s="14"/>
      <c r="AQ445" s="14"/>
      <c r="AR445" s="13"/>
      <c r="AS445" s="13"/>
    </row>
    <row r="446" spans="40:45" x14ac:dyDescent="0.25">
      <c r="AN446" s="13"/>
      <c r="AO446" s="13"/>
      <c r="AP446" s="14"/>
      <c r="AQ446" s="14"/>
      <c r="AR446" s="13"/>
      <c r="AS446" s="13"/>
    </row>
    <row r="447" spans="40:45" x14ac:dyDescent="0.25">
      <c r="AN447" s="13"/>
      <c r="AO447" s="13"/>
      <c r="AP447" s="14"/>
      <c r="AQ447" s="14"/>
      <c r="AR447" s="13"/>
      <c r="AS447" s="13"/>
    </row>
    <row r="448" spans="40:45" x14ac:dyDescent="0.25">
      <c r="AN448" s="13"/>
      <c r="AO448" s="13"/>
      <c r="AP448" s="14"/>
      <c r="AQ448" s="14"/>
      <c r="AR448" s="13"/>
      <c r="AS448" s="13"/>
    </row>
    <row r="449" spans="40:45" x14ac:dyDescent="0.25">
      <c r="AN449" s="13"/>
      <c r="AO449" s="13"/>
      <c r="AP449" s="14"/>
      <c r="AQ449" s="14"/>
      <c r="AR449" s="13"/>
      <c r="AS449" s="13"/>
    </row>
    <row r="450" spans="40:45" x14ac:dyDescent="0.25">
      <c r="AN450" s="13"/>
      <c r="AO450" s="13"/>
      <c r="AP450" s="14"/>
      <c r="AQ450" s="14"/>
      <c r="AR450" s="13"/>
      <c r="AS450" s="13"/>
    </row>
    <row r="451" spans="40:45" x14ac:dyDescent="0.25">
      <c r="AN451" s="13"/>
      <c r="AO451" s="13"/>
      <c r="AP451" s="14"/>
      <c r="AQ451" s="14"/>
      <c r="AR451" s="13"/>
      <c r="AS451" s="13"/>
    </row>
    <row r="452" spans="40:45" x14ac:dyDescent="0.25">
      <c r="AN452" s="13"/>
      <c r="AO452" s="13"/>
      <c r="AP452" s="14"/>
      <c r="AQ452" s="14"/>
      <c r="AR452" s="13"/>
      <c r="AS452" s="13"/>
    </row>
    <row r="453" spans="40:45" x14ac:dyDescent="0.25">
      <c r="AN453" s="13"/>
      <c r="AO453" s="13"/>
      <c r="AP453" s="14"/>
      <c r="AQ453" s="14"/>
      <c r="AR453" s="13"/>
      <c r="AS453" s="13"/>
    </row>
    <row r="454" spans="40:45" x14ac:dyDescent="0.25">
      <c r="AN454" s="13"/>
      <c r="AO454" s="13"/>
      <c r="AP454" s="14"/>
      <c r="AQ454" s="14"/>
      <c r="AR454" s="13"/>
      <c r="AS454" s="13"/>
    </row>
    <row r="455" spans="40:45" x14ac:dyDescent="0.25">
      <c r="AN455" s="13"/>
      <c r="AO455" s="13"/>
      <c r="AP455" s="14"/>
      <c r="AQ455" s="14"/>
      <c r="AR455" s="13"/>
      <c r="AS455" s="13"/>
    </row>
    <row r="456" spans="40:45" x14ac:dyDescent="0.25">
      <c r="AN456" s="13"/>
      <c r="AO456" s="13"/>
      <c r="AP456" s="14"/>
      <c r="AQ456" s="14"/>
      <c r="AR456" s="13"/>
      <c r="AS456" s="13"/>
    </row>
    <row r="457" spans="40:45" x14ac:dyDescent="0.25">
      <c r="AN457" s="13"/>
      <c r="AO457" s="13"/>
      <c r="AP457" s="14"/>
      <c r="AQ457" s="14"/>
      <c r="AR457" s="13"/>
      <c r="AS457" s="13"/>
    </row>
    <row r="458" spans="40:45" x14ac:dyDescent="0.25">
      <c r="AN458" s="13"/>
      <c r="AO458" s="13"/>
      <c r="AP458" s="14"/>
      <c r="AQ458" s="14"/>
      <c r="AR458" s="13"/>
      <c r="AS458" s="13"/>
    </row>
    <row r="459" spans="40:45" x14ac:dyDescent="0.25">
      <c r="AN459" s="13"/>
      <c r="AO459" s="13"/>
      <c r="AP459" s="14"/>
      <c r="AQ459" s="14"/>
      <c r="AR459" s="13"/>
      <c r="AS459" s="13"/>
    </row>
    <row r="460" spans="40:45" x14ac:dyDescent="0.25">
      <c r="AN460" s="13"/>
      <c r="AO460" s="13"/>
      <c r="AP460" s="14"/>
      <c r="AQ460" s="14"/>
      <c r="AR460" s="13"/>
      <c r="AS460" s="13"/>
    </row>
    <row r="461" spans="40:45" x14ac:dyDescent="0.25">
      <c r="AN461" s="13"/>
      <c r="AO461" s="13"/>
      <c r="AP461" s="14"/>
      <c r="AQ461" s="14"/>
      <c r="AR461" s="13"/>
      <c r="AS461" s="13"/>
    </row>
    <row r="462" spans="40:45" x14ac:dyDescent="0.25">
      <c r="AN462" s="13"/>
      <c r="AO462" s="13"/>
      <c r="AP462" s="14"/>
      <c r="AQ462" s="14"/>
      <c r="AR462" s="13"/>
      <c r="AS462" s="13"/>
    </row>
    <row r="463" spans="40:45" x14ac:dyDescent="0.25">
      <c r="AN463" s="13"/>
      <c r="AO463" s="13"/>
      <c r="AP463" s="14"/>
      <c r="AQ463" s="14"/>
      <c r="AR463" s="13"/>
      <c r="AS463" s="13"/>
    </row>
    <row r="464" spans="40:45" x14ac:dyDescent="0.25">
      <c r="AN464" s="13"/>
      <c r="AO464" s="13"/>
      <c r="AP464" s="14"/>
      <c r="AQ464" s="14"/>
      <c r="AR464" s="13"/>
      <c r="AS464" s="13"/>
    </row>
    <row r="465" spans="40:45" x14ac:dyDescent="0.25">
      <c r="AN465" s="13"/>
      <c r="AO465" s="13"/>
      <c r="AP465" s="14"/>
      <c r="AQ465" s="14"/>
      <c r="AR465" s="13"/>
      <c r="AS465" s="13"/>
    </row>
    <row r="466" spans="40:45" x14ac:dyDescent="0.25">
      <c r="AN466" s="13"/>
      <c r="AO466" s="13"/>
      <c r="AP466" s="14"/>
      <c r="AQ466" s="14"/>
      <c r="AR466" s="13"/>
      <c r="AS466" s="13"/>
    </row>
    <row r="467" spans="40:45" x14ac:dyDescent="0.25">
      <c r="AN467" s="13"/>
      <c r="AO467" s="13"/>
      <c r="AP467" s="14"/>
      <c r="AQ467" s="14"/>
      <c r="AR467" s="13"/>
      <c r="AS467" s="13"/>
    </row>
    <row r="468" spans="40:45" x14ac:dyDescent="0.25">
      <c r="AN468" s="13"/>
      <c r="AO468" s="13"/>
      <c r="AP468" s="14"/>
      <c r="AQ468" s="14"/>
      <c r="AR468" s="13"/>
      <c r="AS468" s="13"/>
    </row>
    <row r="469" spans="40:45" x14ac:dyDescent="0.25">
      <c r="AN469" s="13"/>
      <c r="AO469" s="13"/>
      <c r="AP469" s="14"/>
      <c r="AQ469" s="14"/>
      <c r="AR469" s="13"/>
      <c r="AS469" s="13"/>
    </row>
    <row r="470" spans="40:45" x14ac:dyDescent="0.25">
      <c r="AN470" s="13"/>
      <c r="AO470" s="13"/>
      <c r="AP470" s="14"/>
      <c r="AQ470" s="14"/>
      <c r="AR470" s="13"/>
      <c r="AS470" s="13"/>
    </row>
    <row r="471" spans="40:45" x14ac:dyDescent="0.25">
      <c r="AN471" s="13"/>
      <c r="AO471" s="13"/>
      <c r="AP471" s="14"/>
      <c r="AQ471" s="14"/>
      <c r="AR471" s="13"/>
      <c r="AS471" s="13"/>
    </row>
    <row r="472" spans="40:45" x14ac:dyDescent="0.25">
      <c r="AN472" s="13"/>
      <c r="AO472" s="13"/>
      <c r="AP472" s="14"/>
      <c r="AQ472" s="14"/>
      <c r="AR472" s="13"/>
      <c r="AS472" s="13"/>
    </row>
    <row r="473" spans="40:45" x14ac:dyDescent="0.25">
      <c r="AN473" s="13"/>
      <c r="AO473" s="13"/>
      <c r="AP473" s="14"/>
      <c r="AQ473" s="14"/>
      <c r="AR473" s="13"/>
      <c r="AS473" s="13"/>
    </row>
    <row r="474" spans="40:45" x14ac:dyDescent="0.25">
      <c r="AN474" s="13"/>
      <c r="AO474" s="13"/>
      <c r="AP474" s="14"/>
      <c r="AQ474" s="14"/>
      <c r="AR474" s="13"/>
      <c r="AS474" s="13"/>
    </row>
    <row r="475" spans="40:45" x14ac:dyDescent="0.25">
      <c r="AN475" s="13"/>
      <c r="AO475" s="13"/>
      <c r="AP475" s="14"/>
      <c r="AQ475" s="14"/>
      <c r="AR475" s="13"/>
      <c r="AS475" s="13"/>
    </row>
    <row r="476" spans="40:45" x14ac:dyDescent="0.25">
      <c r="AN476" s="13"/>
      <c r="AO476" s="13"/>
      <c r="AP476" s="14"/>
      <c r="AQ476" s="14"/>
      <c r="AR476" s="13"/>
      <c r="AS476" s="13"/>
    </row>
    <row r="477" spans="40:45" x14ac:dyDescent="0.25">
      <c r="AN477" s="13"/>
      <c r="AO477" s="13"/>
      <c r="AP477" s="14"/>
      <c r="AQ477" s="14"/>
      <c r="AR477" s="13"/>
      <c r="AS477" s="13"/>
    </row>
    <row r="478" spans="40:45" x14ac:dyDescent="0.25">
      <c r="AN478" s="13"/>
      <c r="AO478" s="13"/>
      <c r="AP478" s="14"/>
      <c r="AQ478" s="14"/>
      <c r="AR478" s="13"/>
      <c r="AS478" s="13"/>
    </row>
    <row r="479" spans="40:45" x14ac:dyDescent="0.25">
      <c r="AN479" s="13"/>
      <c r="AO479" s="13"/>
      <c r="AP479" s="14"/>
      <c r="AQ479" s="14"/>
      <c r="AR479" s="13"/>
      <c r="AS479" s="13"/>
    </row>
    <row r="480" spans="40:45" x14ac:dyDescent="0.25">
      <c r="AN480" s="13"/>
      <c r="AO480" s="13"/>
      <c r="AP480" s="14"/>
      <c r="AQ480" s="14"/>
      <c r="AR480" s="13"/>
      <c r="AS480" s="13"/>
    </row>
    <row r="481" spans="40:45" x14ac:dyDescent="0.25">
      <c r="AN481" s="13"/>
      <c r="AO481" s="13"/>
      <c r="AP481" s="14"/>
      <c r="AQ481" s="14"/>
      <c r="AR481" s="13"/>
      <c r="AS481" s="13"/>
    </row>
    <row r="482" spans="40:45" x14ac:dyDescent="0.25">
      <c r="AN482" s="13"/>
      <c r="AO482" s="13"/>
      <c r="AP482" s="14"/>
      <c r="AQ482" s="14"/>
      <c r="AR482" s="13"/>
      <c r="AS482" s="13"/>
    </row>
    <row r="483" spans="40:45" x14ac:dyDescent="0.25">
      <c r="AN483" s="13"/>
      <c r="AO483" s="13"/>
      <c r="AP483" s="14"/>
      <c r="AQ483" s="14"/>
      <c r="AR483" s="13"/>
      <c r="AS483" s="13"/>
    </row>
    <row r="484" spans="40:45" x14ac:dyDescent="0.25">
      <c r="AN484" s="13"/>
      <c r="AO484" s="13"/>
      <c r="AP484" s="14"/>
      <c r="AQ484" s="14"/>
      <c r="AR484" s="13"/>
      <c r="AS484" s="13"/>
    </row>
    <row r="485" spans="40:45" x14ac:dyDescent="0.25">
      <c r="AN485" s="13"/>
      <c r="AO485" s="13"/>
      <c r="AP485" s="14"/>
      <c r="AQ485" s="14"/>
      <c r="AR485" s="13"/>
      <c r="AS485" s="13"/>
    </row>
    <row r="486" spans="40:45" x14ac:dyDescent="0.25">
      <c r="AN486" s="13"/>
      <c r="AO486" s="13"/>
      <c r="AP486" s="14"/>
      <c r="AQ486" s="14"/>
      <c r="AR486" s="13"/>
      <c r="AS486" s="13"/>
    </row>
    <row r="487" spans="40:45" x14ac:dyDescent="0.25">
      <c r="AN487" s="13"/>
      <c r="AO487" s="13"/>
      <c r="AP487" s="14"/>
      <c r="AQ487" s="14"/>
      <c r="AR487" s="13"/>
      <c r="AS487" s="13"/>
    </row>
    <row r="488" spans="40:45" x14ac:dyDescent="0.25">
      <c r="AN488" s="13"/>
      <c r="AO488" s="13"/>
      <c r="AP488" s="14"/>
      <c r="AQ488" s="14"/>
      <c r="AR488" s="13"/>
      <c r="AS488" s="13"/>
    </row>
    <row r="489" spans="40:45" x14ac:dyDescent="0.25">
      <c r="AN489" s="13"/>
      <c r="AO489" s="13"/>
      <c r="AP489" s="14"/>
      <c r="AQ489" s="14"/>
      <c r="AR489" s="13"/>
      <c r="AS489" s="13"/>
    </row>
    <row r="490" spans="40:45" x14ac:dyDescent="0.25">
      <c r="AN490" s="13"/>
      <c r="AO490" s="13"/>
      <c r="AP490" s="14"/>
      <c r="AQ490" s="14"/>
      <c r="AR490" s="13"/>
      <c r="AS490" s="13"/>
    </row>
    <row r="491" spans="40:45" x14ac:dyDescent="0.25">
      <c r="AN491" s="13"/>
      <c r="AO491" s="13"/>
      <c r="AP491" s="14"/>
      <c r="AQ491" s="14"/>
      <c r="AR491" s="13"/>
      <c r="AS491" s="13"/>
    </row>
    <row r="492" spans="40:45" x14ac:dyDescent="0.25">
      <c r="AN492" s="13"/>
      <c r="AO492" s="13"/>
      <c r="AP492" s="14"/>
      <c r="AQ492" s="14"/>
      <c r="AR492" s="13"/>
      <c r="AS492" s="13"/>
    </row>
    <row r="493" spans="40:45" x14ac:dyDescent="0.25">
      <c r="AN493" s="13"/>
      <c r="AO493" s="13"/>
      <c r="AP493" s="14"/>
      <c r="AQ493" s="14"/>
      <c r="AR493" s="13"/>
      <c r="AS493" s="13"/>
    </row>
    <row r="494" spans="40:45" x14ac:dyDescent="0.25">
      <c r="AN494" s="13"/>
      <c r="AO494" s="13"/>
      <c r="AP494" s="14"/>
      <c r="AQ494" s="14"/>
      <c r="AR494" s="13"/>
      <c r="AS494" s="13"/>
    </row>
    <row r="495" spans="40:45" x14ac:dyDescent="0.25">
      <c r="AN495" s="13"/>
      <c r="AO495" s="13"/>
      <c r="AP495" s="14"/>
      <c r="AQ495" s="14"/>
      <c r="AR495" s="13"/>
      <c r="AS495" s="13"/>
    </row>
    <row r="496" spans="40:45" x14ac:dyDescent="0.25">
      <c r="AN496" s="13"/>
      <c r="AO496" s="13"/>
      <c r="AP496" s="14"/>
      <c r="AQ496" s="14"/>
      <c r="AR496" s="13"/>
      <c r="AS496" s="13"/>
    </row>
  </sheetData>
  <autoFilter ref="AI4:AI107"/>
  <mergeCells count="32">
    <mergeCell ref="A22:A23"/>
    <mergeCell ref="A30:A35"/>
    <mergeCell ref="A94:A95"/>
    <mergeCell ref="A82:A83"/>
    <mergeCell ref="A53:A54"/>
    <mergeCell ref="A36:A40"/>
    <mergeCell ref="A51:A52"/>
    <mergeCell ref="A73:A75"/>
    <mergeCell ref="A76:A81"/>
    <mergeCell ref="A41:A48"/>
    <mergeCell ref="A59:A60"/>
    <mergeCell ref="A64:A65"/>
    <mergeCell ref="E33:F33"/>
    <mergeCell ref="E34:F34"/>
    <mergeCell ref="E35:F35"/>
    <mergeCell ref="B106:D106"/>
    <mergeCell ref="A90:A91"/>
    <mergeCell ref="A69:A70"/>
    <mergeCell ref="A99:A100"/>
    <mergeCell ref="A103:E103"/>
    <mergeCell ref="A86:A87"/>
    <mergeCell ref="A88:A89"/>
    <mergeCell ref="A1:AW1"/>
    <mergeCell ref="A2:AW2"/>
    <mergeCell ref="A3:AW3"/>
    <mergeCell ref="E31:F31"/>
    <mergeCell ref="E32:F32"/>
    <mergeCell ref="E30:F30"/>
    <mergeCell ref="A10:A11"/>
    <mergeCell ref="A7:A9"/>
    <mergeCell ref="A15:A17"/>
    <mergeCell ref="A18:A20"/>
  </mergeCells>
  <pageMargins left="0.23622047244094491" right="0.23622047244094491" top="0.15748031496062992" bottom="0.55118110236220474" header="0.31496062992125984" footer="0.31496062992125984"/>
  <pageSetup paperSize="9" scale="7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2020-07-06T08:53:40Z</dcterms:created>
  <dcterms:modified xsi:type="dcterms:W3CDTF">2020-07-06T08:54:10Z</dcterms:modified>
</cp:coreProperties>
</file>