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0 zamowienia publiczne\WIM.271.1.3.2020 - Budowa wejscia na plażę na przedłużeniu ul. Zdrojowej\SIWZ\"/>
    </mc:Choice>
  </mc:AlternateContent>
  <bookViews>
    <workbookView xWindow="0" yWindow="0" windowWidth="11820" windowHeight="11340"/>
  </bookViews>
  <sheets>
    <sheet name="Arkusz1" sheetId="1" r:id="rId1"/>
  </sheets>
  <definedNames>
    <definedName name="_xlnm.Print_Area" localSheetId="0">Arkusz1!$A$1:$F$260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4" i="1" l="1"/>
  <c r="A245" i="1" s="1"/>
  <c r="A246" i="1" s="1"/>
  <c r="A247" i="1" s="1"/>
  <c r="A248" i="1" s="1"/>
  <c r="A249" i="1" s="1"/>
  <c r="A250" i="1" s="1"/>
  <c r="A251" i="1" s="1"/>
  <c r="A252" i="1" s="1"/>
  <c r="A253" i="1" s="1"/>
  <c r="A243" i="1"/>
  <c r="A242" i="1"/>
  <c r="A219" i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18" i="1"/>
  <c r="A217" i="1"/>
  <c r="A210" i="1"/>
  <c r="A211" i="1"/>
  <c r="A212" i="1"/>
  <c r="A213" i="1"/>
  <c r="A214" i="1" s="1"/>
  <c r="A215" i="1" s="1"/>
  <c r="A209" i="1"/>
  <c r="A208" i="1"/>
  <c r="A199" i="1"/>
  <c r="A200" i="1"/>
  <c r="A201" i="1" s="1"/>
  <c r="A202" i="1" s="1"/>
  <c r="A203" i="1" s="1"/>
  <c r="A204" i="1" s="1"/>
  <c r="A205" i="1" s="1"/>
  <c r="A206" i="1" s="1"/>
  <c r="A198" i="1"/>
  <c r="A197" i="1"/>
  <c r="A192" i="1"/>
  <c r="A193" i="1"/>
  <c r="A194" i="1"/>
  <c r="A195" i="1"/>
  <c r="A191" i="1"/>
  <c r="A176" i="1"/>
  <c r="A170" i="1"/>
  <c r="A171" i="1" s="1"/>
  <c r="A172" i="1" s="1"/>
  <c r="A173" i="1" s="1"/>
  <c r="A174" i="1" s="1"/>
  <c r="A169" i="1"/>
  <c r="A168" i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39" i="1"/>
  <c r="A138" i="1"/>
  <c r="A131" i="1"/>
  <c r="A132" i="1" s="1"/>
  <c r="A133" i="1" s="1"/>
  <c r="A134" i="1" s="1"/>
  <c r="A135" i="1" s="1"/>
  <c r="A136" i="1" s="1"/>
  <c r="A130" i="1"/>
  <c r="A119" i="1"/>
  <c r="A120" i="1"/>
  <c r="A121" i="1"/>
  <c r="A122" i="1"/>
  <c r="A123" i="1" s="1"/>
  <c r="A124" i="1" s="1"/>
  <c r="A125" i="1" s="1"/>
  <c r="A126" i="1" s="1"/>
  <c r="A118" i="1"/>
  <c r="A102" i="1"/>
  <c r="A103" i="1" s="1"/>
  <c r="A104" i="1" s="1"/>
  <c r="A105" i="1" s="1"/>
  <c r="A106" i="1" s="1"/>
  <c r="A101" i="1"/>
  <c r="A100" i="1"/>
  <c r="A92" i="1"/>
  <c r="A93" i="1" s="1"/>
  <c r="A94" i="1" s="1"/>
  <c r="A95" i="1" s="1"/>
  <c r="A96" i="1" s="1"/>
  <c r="A97" i="1" s="1"/>
  <c r="A98" i="1" s="1"/>
  <c r="A91" i="1"/>
  <c r="A90" i="1"/>
  <c r="A82" i="1"/>
  <c r="A83" i="1" s="1"/>
  <c r="A84" i="1" s="1"/>
  <c r="A85" i="1" s="1"/>
  <c r="A86" i="1" s="1"/>
  <c r="A87" i="1" s="1"/>
  <c r="A88" i="1" s="1"/>
  <c r="A81" i="1"/>
  <c r="A80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29" i="1"/>
  <c r="A28" i="1"/>
  <c r="A27" i="1"/>
  <c r="F27" i="1"/>
  <c r="F28" i="1"/>
  <c r="F29" i="1"/>
  <c r="F30" i="1"/>
  <c r="F31" i="1"/>
  <c r="F32" i="1"/>
  <c r="F33" i="1"/>
  <c r="F34" i="1"/>
  <c r="F35" i="1"/>
  <c r="F36" i="1"/>
  <c r="F37" i="1"/>
  <c r="F74" i="1"/>
  <c r="F73" i="1"/>
  <c r="F72" i="1"/>
  <c r="D57" i="1"/>
  <c r="F61" i="1"/>
  <c r="F60" i="1"/>
  <c r="F58" i="1"/>
  <c r="D49" i="1"/>
  <c r="D48" i="1"/>
  <c r="F45" i="1"/>
  <c r="D39" i="1"/>
  <c r="D38" i="1"/>
  <c r="F12" i="1" l="1"/>
  <c r="F13" i="1"/>
  <c r="F14" i="1"/>
  <c r="F15" i="1"/>
  <c r="F16" i="1"/>
  <c r="F18" i="1"/>
  <c r="F19" i="1"/>
  <c r="F20" i="1"/>
  <c r="F21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2" i="1"/>
  <c r="F63" i="1"/>
  <c r="F64" i="1"/>
  <c r="F65" i="1"/>
  <c r="F66" i="1"/>
  <c r="F67" i="1"/>
  <c r="F68" i="1"/>
  <c r="F69" i="1"/>
  <c r="F70" i="1"/>
  <c r="F71" i="1"/>
  <c r="F76" i="1"/>
  <c r="F77" i="1"/>
  <c r="F78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8" i="1"/>
  <c r="F109" i="1"/>
  <c r="F111" i="1"/>
  <c r="F112" i="1"/>
  <c r="F113" i="1"/>
  <c r="F116" i="1"/>
  <c r="F117" i="1"/>
  <c r="F118" i="1"/>
  <c r="F119" i="1"/>
  <c r="F120" i="1"/>
  <c r="F121" i="1"/>
  <c r="F122" i="1"/>
  <c r="F123" i="1"/>
  <c r="F124" i="1"/>
  <c r="F125" i="1"/>
  <c r="F126" i="1"/>
  <c r="F128" i="1"/>
  <c r="F129" i="1"/>
  <c r="F130" i="1"/>
  <c r="F131" i="1"/>
  <c r="F132" i="1"/>
  <c r="F133" i="1"/>
  <c r="F134" i="1"/>
  <c r="F135" i="1"/>
  <c r="F136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8" i="1"/>
  <c r="F169" i="1"/>
  <c r="F170" i="1"/>
  <c r="F171" i="1"/>
  <c r="F172" i="1"/>
  <c r="F173" i="1"/>
  <c r="F174" i="1"/>
  <c r="F176" i="1"/>
  <c r="F177" i="1"/>
  <c r="F178" i="1"/>
  <c r="F179" i="1"/>
  <c r="F181" i="1"/>
  <c r="F182" i="1"/>
  <c r="F183" i="1"/>
  <c r="F184" i="1"/>
  <c r="F190" i="1"/>
  <c r="F191" i="1"/>
  <c r="F192" i="1"/>
  <c r="F193" i="1"/>
  <c r="F194" i="1"/>
  <c r="F195" i="1"/>
  <c r="F197" i="1"/>
  <c r="F198" i="1"/>
  <c r="F199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3" i="1"/>
  <c r="F214" i="1"/>
  <c r="F215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11" i="1"/>
  <c r="D17" i="1"/>
  <c r="F17" i="1" s="1"/>
  <c r="D138" i="1"/>
  <c r="F138" i="1" s="1"/>
  <c r="F254" i="1" l="1"/>
  <c r="F185" i="1"/>
  <c r="F186" i="1" s="1"/>
  <c r="F187" i="1" s="1"/>
  <c r="F22" i="1"/>
  <c r="F255" i="1" l="1"/>
  <c r="F256" i="1" s="1"/>
  <c r="F258" i="1"/>
  <c r="F259" i="1" s="1"/>
  <c r="F260" i="1" s="1"/>
  <c r="F23" i="1"/>
  <c r="F24" i="1" s="1"/>
</calcChain>
</file>

<file path=xl/sharedStrings.xml><?xml version="1.0" encoding="utf-8"?>
<sst xmlns="http://schemas.openxmlformats.org/spreadsheetml/2006/main" count="474" uniqueCount="257">
  <si>
    <t>Zakres rzeczowo - finansowy robót</t>
  </si>
  <si>
    <t>L.p.</t>
  </si>
  <si>
    <t>Opis</t>
  </si>
  <si>
    <t>jm</t>
  </si>
  <si>
    <t>ilość razem</t>
  </si>
  <si>
    <t>cena jednostkowa [zł]</t>
  </si>
  <si>
    <t>wartość [zł]</t>
  </si>
  <si>
    <t>Roboty rozbiórkowe i ziemne</t>
  </si>
  <si>
    <t>Roboty pomiarowe przy liniowych robotach ziemnych</t>
  </si>
  <si>
    <t>Wykopy wykonywane koparkami przedsiębiernymi o
poj.łyŜki 2.50 m3 w gr.kat. I-II z transp.urobku</t>
  </si>
  <si>
    <t>Plantowanie (obrobienie na czysto) skarp i dna wykopów
wykonywanych mechanicznie w gruntach
kat.I-III</t>
  </si>
  <si>
    <t>Nasypy wykonywane koparkami przedsiębiernymi o
poj.łyŜki 2.50 m3 w gr.kat. I-II z transp.urobku</t>
  </si>
  <si>
    <t>Zagęszczanie nasypów walcami samojezdnymi statycznymi;
grunt sypki kat.I-II - współczynnik zagęszczenia
Js=1.00)</t>
  </si>
  <si>
    <t>Warstwa wzmacniająca grunt pod warstwy z geowłókniny
o szer. 3,2 m</t>
  </si>
  <si>
    <t>Umocnienie skarp geokratą HDPEo wys. 7,5 cm z
wypełnieniem humusem z nadsypaniem 5 cm</t>
  </si>
  <si>
    <t>Wywiezienie ziemi z terenu budowy przy mechanicznym
załadowaniu i wyładowaniu samochodem
samowyładowczym</t>
  </si>
  <si>
    <t>Ława pod krawęŜniki betonowa (C12/15) z oporem
szczegół 1</t>
  </si>
  <si>
    <t>Ława pod krawęŜniki betonowa (C12/15) - szczegół
2</t>
  </si>
  <si>
    <t>KrawęŜniki betonowe o wymiarach 15x30 cm bez
ław na podsypce piaskowej</t>
  </si>
  <si>
    <t>ObrzeŜa betonowe o wymiarach 8x30 cm na podsypce
cementowo-piaskowej, spoiny wypełnione zaprawą
cementową</t>
  </si>
  <si>
    <t>Warstwa ulepszonego podłoŜa z mieszanki piaskowo-
Ŝwirowej, warstwa dolna gr. 10 cm z kruszywa
rozściełanego ręcznie</t>
  </si>
  <si>
    <t>Warstwa ulepszonego podłoŜa z mieszanki piaskowo-
Ŝwirowej, warstwa dolna gr. 20 cm z kruszywa
rozściełanego mechanicznie</t>
  </si>
  <si>
    <t>Podbudowa zasadnicza z kruszywa łamanego #0-
31,5 mm, grubość warstwy 15 cm - chodniki</t>
  </si>
  <si>
    <t>Podbudowa zasadnicza z kruszywa łamanego #0-
31,5 mm, grubość warstwy 25 cm - jezdnie</t>
  </si>
  <si>
    <t>Chodniki z płyt betonowych o wymiarach 25x25x6 i
35x25x6 cm na podsypce piaskowej, spoiny wypełnione
piaskiem</t>
  </si>
  <si>
    <t>Chodniki z kostki kamiennej 4/6 cm na podsypce
cementowo-piaskowej</t>
  </si>
  <si>
    <t>Spoinowanie nawierzchni z kostki kamiennej zaprawą
ze spoiwem z Ŝywic syntetycznych</t>
  </si>
  <si>
    <t>Jezdnie i zjazdy z kostki brukowej betonowej grubości
8 cm na podsypce cementowo-piaskowej z
wypełnieniem spoin piaskiem</t>
  </si>
  <si>
    <t>Nawierzchnie z mieszanki kruszyw #0-11 mm, grubość
warstwy 4 cm - chodniki</t>
  </si>
  <si>
    <t>Nawierzchnie z brukowca z kamienia narzutowego
o wymiarach 13-20 cm</t>
  </si>
  <si>
    <t>Wykopy oraz przekopy o głęb.do 3.0 m wyk.na odkład
koparkami podsiębiernymi o poj.łyŜki 0.15 m3
w gr.kat. I-III - mur oporowy</t>
  </si>
  <si>
    <t>Plantowanie (obrobienie na czysto) skarp i dna wykopów
wykonywanych mechanicznie w gruntach
kat.I-III - mur oprowy</t>
  </si>
  <si>
    <t>Ława z kruszywa łamanego #0-31,5 gr. 20 cm - mur
oprowy</t>
  </si>
  <si>
    <t>Umacnianie dna i ścian wykopów włókniną syntetyczną
- 45 kN/m2</t>
  </si>
  <si>
    <t>Ustawienie koszy z siatki stalowej z drutu fi 4mm o
oczkach 10/10cm - kosze 50x50</t>
  </si>
  <si>
    <t>Ustawienie koszy z siatki stalowej z drutu fi 4mm o
oczkach 10/10cm - kosze 30x50;</t>
  </si>
  <si>
    <t>Wypełnienie koszy kamieniem łamanym</t>
  </si>
  <si>
    <t>Rozścielenie ziemi urodzajnej ręczne z przerzutem
na terenie płaskim, grubość warstwy 10 cm.</t>
  </si>
  <si>
    <t>Roboty w zakresie nawierzchni ulic Instalowanie znaków drogowych</t>
  </si>
  <si>
    <t>Pionowe znaki drogowe - słupki z rur stalowych</t>
  </si>
  <si>
    <t>Pionowe znaki drogowe - tablice znaków A,B,C,D,F</t>
  </si>
  <si>
    <t>Oznakowanie poziome nawierzchni bitumicznych -
cienkowarstwowe wykonywane mechanicznie</t>
  </si>
  <si>
    <t>MURY OPOROWE MONOLITYCZNE Z SIEDZISKAMI (MU-1, MU-3 i MU-4)</t>
  </si>
  <si>
    <t>Roboty ziemne wykonywane koparkami przedsiębiernymi o poj. łyżki 0.25 m3 w gruncie kat. I-II z transportem urobku samochodami samowyładowczymi na odległość do 1 km</t>
  </si>
  <si>
    <t>m3</t>
  </si>
  <si>
    <t>Ręczne roboty ziemne z transportem urobku samochodami samowyładowczymi na odległość do 1 km (kat. gruntu I-II)  Wybranie ostatniej warstwy 10 cm ręcznie.</t>
  </si>
  <si>
    <t>Zasypywanie wykopów spycharkami z przemieszczeniem gruntu na odległość do 10 m w gruncie kat. I-III</t>
  </si>
  <si>
    <t>Formowanie i zagęszczanie nasypów o wys. do 3.0 m spycharkami w gruncie kat. I-II</t>
  </si>
  <si>
    <t>Wywiezienie ziemi samochodami samowyładowczymi na odległość do 1km, grunt kategorii III</t>
  </si>
  <si>
    <t>Wywiezienie ziemi samochodami samowyładowczymi - na każdy następny 1km ponad 1km</t>
  </si>
  <si>
    <t>Podkłady betonowe przy zastosowaniu pompy do betonu na podłożu gruntowym</t>
  </si>
  <si>
    <t>Ściany żelbetowe proste grubości 20 cm wysokości do 6 m - z zastosowaniem pompy do betonu</t>
  </si>
  <si>
    <t>m2</t>
  </si>
  <si>
    <t>Ławki na murkach żelbetowych. Długości: M1 2x3,5m, M3 12,91m, M4 12,91m.  Obudowa z kompozytu drewnianego w kolorze szarym.    Podkonstrukcja siedzeń: profil 7x7 cm co 60 cm x dł. 44 cm x (7+7+23+23) szt = dł. 60*0,44 = 26,4 mb.  Podkonstrukcja dolna: 2 x profil 12x12 cm = dł. 65,64 mb.  Obudowa boczna z pionowych desek 6x2 cm x 547 szt. x 0,50 m długości = 273,50 mb.  Siedzenia z desek 6,0*2,0 cm, 8 szt. x 32,82 m długości = 262,56 mb.</t>
  </si>
  <si>
    <t>m</t>
  </si>
  <si>
    <t>BALUSTRADA Z KOMPOZYTU DREWNIANEGO NA GABIONACH (MU-2) WRAZ Z FUNDAMMENTAMI</t>
  </si>
  <si>
    <t>Formowanie i zagęszczanie nasypów o wys. do 3.0 m w gruncie kat. I-II</t>
  </si>
  <si>
    <t>Stopy fundamentowe żelbetowe prostokątne o objętości do 0.5 m3 w deskowaniu U-Form - transport betonu pompą, pozostałych materiałów wyciągiem  UWAGA: Wykonanie gabionów ujęto w kosztorysie drogowym.</t>
  </si>
  <si>
    <t>Balustrady z poręczami, na gabionowym murku oporowym M-2, wykonane z kompozytu w kolorze szarym.  Słupki 100 x100 mm 17 szt  dł. 2,0m;  podłużnice 35 x 125 mm, 4 x 18,14 m;  pochwyty 35 x 135 mm, dł. 18,14 m.  UWAGA: Wykonanie gabionów ujęto w kosztorysie drogowym.</t>
  </si>
  <si>
    <t>FUNDAMENTY ŻELBETOWE ELEMENTÓW MAŁEJ ARCHITEKTURY II ETAPU</t>
  </si>
  <si>
    <t>Wykopy liniowe o ścianach pionowych pod fundamenty, rurociągi, kolektory w gruntach suchych kat. I-II z wydobyciem urobku łopatą lub wyciągiem ręcznym; głębokość do 1,5 m, szerokość 0,8-1,5 m</t>
  </si>
  <si>
    <t>Zasypywanie wykopów liniowych o ścianach pionowych w gruntach kat. I-II; głębokość do 1,5 m, szerokość 0,8-1,5 m</t>
  </si>
  <si>
    <t>Podkłady betonowe w budownictwie mieszkaniowym i użyteczności publicznej przy zastosowaniu pompy do betonu na podłożu gruntowym  Beton zwykły C8/10 (B-10)</t>
  </si>
  <si>
    <t>Montaż elementów prefabrykowanych żelbetowych stojaków  Fundamenty fi 32 cm pod stojaki rowerowe i kosze na śmieci</t>
  </si>
  <si>
    <t>szt.</t>
  </si>
  <si>
    <t>ZBROJENIE ELEMENTÓW ŻELBETOWYCH II ETAPU</t>
  </si>
  <si>
    <t>Przygotowanie i montaż zbrojenia elementów budynków i budowli - pręty żebrowane o śr. 8-10 mm  murki oporowe MU-1, MU-3, MU-4, fundamenty pod balustrady na MU-2,  fi 8 mm</t>
  </si>
  <si>
    <t>t</t>
  </si>
  <si>
    <t>Przygotowanie i montaż zbrojenia elementów budynków i budowli - pręty żebrowane o śr. 12-14 mm  murki oporowe MU-1, MU-3, MU-4, fundamenty pod balustrady na MU-2,  fi 12 mm</t>
  </si>
  <si>
    <t>ELEMENTY MAŁEJ ARCHITEKTURY II ETAPU</t>
  </si>
  <si>
    <t>Dostawa i montaż koszy na odpadki, na gotowych fundamentach prefabrykowanych fi 32 cm, h=100 cm na podłożu z B10 o grub. 10 cm.  Poj. kosza 60 l, poj. popielniczki 2 l.</t>
  </si>
  <si>
    <t>kpl.</t>
  </si>
  <si>
    <t>Dostawa i montaż ławek dł. 1560 mm,  z oparciem wg proj. arch.  Konstrukcja ze spawanego profilu zamknietego 30*30 mm. Siedziska i oparcia ze stalowych rurek fi 8 mm. Montaz do podłoża za pomocą bolców.</t>
  </si>
  <si>
    <t>Dostawa i montaż stojaków rowerowych, na gotowych prefabrykowanych fundamentach fi 32 cm, h=100 cm na podłożu z B10 o grub. 10 cm. 2 szt fundam. na 1 stojak.  Stojaki z rury stal ocynk fi 48 mm, wys 100 cm, dł. 100 cm.</t>
  </si>
  <si>
    <t>Branża elektryczna</t>
  </si>
  <si>
    <t>Monta¿ fundamentów, słupów i opraw oswietleniowych</t>
  </si>
  <si>
    <t>Wykopy pod fundamenty</t>
  </si>
  <si>
    <t>Monta¿ fundamentów prefabrykowanych B-40</t>
  </si>
  <si>
    <t>Monta¿ słupów oswietleniowych SP-4W/E</t>
  </si>
  <si>
    <t>Monta¿ tablic słupowych</t>
  </si>
  <si>
    <t>Monta¿ na słupach wysiegników WTM-20/1</t>
  </si>
  <si>
    <t>Monta¿ opraw OW LED 36W 5000K T4 (2109032/6/T4)</t>
  </si>
  <si>
    <t>Monta¿ opraw OW LED 36W 5000K VS (2109032/6/VS)</t>
  </si>
  <si>
    <t>Monta¿ okablowania wewnatrz latarn - przewód YDY¿o 5x1,5</t>
  </si>
  <si>
    <t>Monta¿ okablowania wewnatrz latarn - przewód LgY¿o 16</t>
  </si>
  <si>
    <t>Podłaczenia przewodów</t>
  </si>
  <si>
    <t>Pomiary powykonawcze okablowania</t>
  </si>
  <si>
    <t>Wykonanie linii kablowej zasilajacej</t>
  </si>
  <si>
    <t>Wykopy mechaniczne pod okablowanie</t>
  </si>
  <si>
    <t>Nasypanie warstwy piasku na dnie rowu kablowego, o szerokosci do 0,6˙m</t>
  </si>
  <si>
    <t>Nasypanie warstwy piasku na dnie rowu kablowego, o szerokosci do 0,6˙m - obsypanie rur ochronnych i kabla</t>
  </si>
  <si>
    <t>Budowa kanalizacji kablowej z rur PCW fi110 w gruncie kategorii IV, warstwy X rury/warstwa = 1x1, suma otworów: 1</t>
  </si>
  <si>
    <t>Uło¿enie w wykopie bednarki ocynkowanej 25x4</t>
  </si>
  <si>
    <t>Zasypanie wykopów z warstwowym zageszczaniem</t>
  </si>
  <si>
    <t>Dostawa i monta¿ kabla zasilajacego - YAKY 4x25</t>
  </si>
  <si>
    <t>Pomiary powykonawcze</t>
  </si>
  <si>
    <t>pomiar</t>
  </si>
  <si>
    <t>ZEWNĘTRZNA INSTALACJA KANALIZACJI DESZCZOWEJ</t>
  </si>
  <si>
    <t>Wykopy oraz przekopy wykonywane koparkami przedsiębiernymi 0.60 m3 na odkład w gruncie kat. I-II</t>
  </si>
  <si>
    <t>Wykopy liniowe o ścianach pionowych pod fundamenty, rurociągi, kolektory w gruntach suchych kat. I-II z wydobyciem urobku łopatą lub wyciągiem ręcznym; głębokość do 1,5 m, szerokość 0,8-1,5 m  Ostatnie 20 cm ręcznie.</t>
  </si>
  <si>
    <t>Pełne umocnienie pionowych ścian wykopów liniowych o gł. do 3,0 m wypraskami w gruntach suchych kat. I-II wraz z rozbiórką(szer. do 1 m)  Uwaga: Przyjęto większą o 30 cm wysokość odeskowania wykopów ze względu na ochronę gadów i płazów przed wpadnięciem do wykopu.</t>
  </si>
  <si>
    <t>Zasypywanie wykopów spycharkami z przemieszczeniem gruntu na odległość do 10 m w gruncie kat. I-III  Ziemią z odkladów</t>
  </si>
  <si>
    <t>Utylizacja urobku - opłata za korzystanie ze środowiska i za składowanie odpadów na wysypisku zgodnie z obwieszczeniem Ministra Środowiska w sprawie wysokości stawek opłat za korzystanie ze środowiska.</t>
  </si>
  <si>
    <t>Kanały rurowe - podłoża z materiałów sypkich o grubości 15 cm</t>
  </si>
  <si>
    <t>Kanały rurowe - podłoża z materiałów sypkich o grubości 15 cm  Łączna grubość zasypki rurociągu = 30 cm.</t>
  </si>
  <si>
    <t>Kanały rurowe - podłoża z materiałów sypkich o grubości 20 cm  pod skrzynie rozsączające, o grub. 20 cm</t>
  </si>
  <si>
    <t>Zasypywanie wykopów liniowych o ścianach pionowych w gruntach kat. I-II; głębokość do 1,5 m, szerokość 0,8-1,5 m  Obsypka boków skrzyń rozsączających, o grub. 20 cm</t>
  </si>
  <si>
    <t>Kanały rurowe - podłoża z materiałów sypkich o grubości 20 cm  Zasypka wierzchu skrzyń rozsączających, o grub. 20 cm</t>
  </si>
  <si>
    <t>Kanały z rur PVC łączonych na wcisk o śr. zewn. 200 mm - wykopy umocnione</t>
  </si>
  <si>
    <t>Kształtki PVC kanalizacji zewnętrznej jednokielichowe łączone na wcisk o śr. zewn. 200 mm - wykopy umocnione  Kolano 45 st.</t>
  </si>
  <si>
    <t>szt</t>
  </si>
  <si>
    <t>Oznakowanie trasy ruroociągu k.s. ułożonego w ziemi taśmą z tworzywa sztucznego</t>
  </si>
  <si>
    <t>Próba szczelności kanałów rurowych o śr. nom. 150 mm</t>
  </si>
  <si>
    <t>Studnie chłonne z kręgów o śr. 1.0 m i głębokości do 2.0 m</t>
  </si>
  <si>
    <t>Studnie chłonne z kręgów o śr. 1.0 m i głębokości do 3.0 m</t>
  </si>
  <si>
    <t>Płyty żelbetowe ze skrzynkami żeliwnymi włazowymi oraz płyty żelbetowe przejściowe na kominach komór i studzienek o śr. 1150 mm</t>
  </si>
  <si>
    <t>Skrzynki retencyjne wraz ze studzienką rewizyjną zabudowaną bezpośrednio na module skrzynki. Dostawa i montaż. SR2 i SR3.</t>
  </si>
  <si>
    <t>Skrzynki retencyjne wraz ze studzienką rewizyjną zabudowaną bezpośrednio na module skrzynki. Dostawa i montaż. SR4.</t>
  </si>
  <si>
    <t>Skrzynki retencyjne wraz ze studzienką rewizyjną zabudowaną bezpośrednio na module skrzynki. Dostawa i montaż. SR5.</t>
  </si>
  <si>
    <t>Hydroizolacja geomembranami skrzynek retencyjnych</t>
  </si>
  <si>
    <t>Kanały z rur PVC łączonych na wcisk o śr. zewn. 110 mm - wykopy umocnione  Odpowietrzenie skrzynek rozsączajacych.</t>
  </si>
  <si>
    <t>Kształtki PVC kanalizacji zewnętrznej jednokielichowe łączone na wcisk o śr. zewn. 110 mm - Odpowietrzenie skrzynek rozsączajacych.</t>
  </si>
  <si>
    <t>Zakończenie odpowietrzenia rurociągów</t>
  </si>
  <si>
    <t>Wpusty ściekowe uliczne betonowe o śr. 500 mm z osadnikiem bez syfonu.  Z systemowym układem oczyszczania wód deszczowych.  Wp1, Wp2, Wp3, Wp4, Wp5, Wp6, Wp78, Wp8, Wp9, Wp10</t>
  </si>
  <si>
    <t>Studnie chłonne z kręgów o śr. 1.0 m i głębokości do 2.50 m Sch1.1, Sch1.2,  Sch2.1, Sch2.2, Sch3.1, Sch3.2, Sch4.2</t>
  </si>
  <si>
    <t>Skrzynki retencyjne wraz ze studzienką rewizyjną zabudowaną bezpośrednio na module skrzynki. Dostawa i montaż. SR1.</t>
  </si>
  <si>
    <t>Studzienki niewłazowe z tworzyw sztucznych głębokości do 2 m o średnicy 600 mm z rurą trzonową korugowaną (karbowaną) - zwieńczenie teleskopowe z włazem: dla skrzynek retencyjnych SR1, SR2, SR3, SR4, SR5.</t>
  </si>
  <si>
    <t xml:space="preserve">Roboty ziemne wykonywane koparkami przedsiębiernymi o pojemności łyżki 0.25 m3 w gruncie kat. III z transportem urobku samochodami samowyładowczymi </t>
  </si>
  <si>
    <t>NASADZENIA DRZEW I KRZEWÓW</t>
  </si>
  <si>
    <t>Ręczne przekopanie gleby na terenie płaskim w gruncie kat. I-II zadarnionym</t>
  </si>
  <si>
    <t>Rozścielenie ziemi urodzajnej ręczne z przerzutem na terenie płaskim warstwą 20  cm</t>
  </si>
  <si>
    <t>Ręczny wysiew nawozów mineralnych lub wapna nawozowego w terenie płaskim  Hydrożel</t>
  </si>
  <si>
    <t>ha</t>
  </si>
  <si>
    <t>Warstwa agrowłókniny  do ściółkowania, montowanej szpilkami</t>
  </si>
  <si>
    <t>Rozścielenie ręczne z przerzutem na terenie płaskim  kory sosnowej drobnomielonej certyfikowanej, przekompostowanej. warstwa 5 cm grubości</t>
  </si>
  <si>
    <t>Sadzenie drzew  liściastych form piennych na terenie płaskim w gruncie kat. I-II z całkowitą zaprawą dołów; średnica/głębokość : 1.0/0.7 m  Grab pospolity wys. 450-500 cm</t>
  </si>
  <si>
    <t>Sadzenie krzewów iglastych w gruncie kat. I-II z zaprawą dołów; średnica/głębokość : 0.5 m  Cis pośredni o wys. 80-100 cm</t>
  </si>
  <si>
    <t>NASADZENIA TRAW OZDOBNYCH</t>
  </si>
  <si>
    <t>Ręczne przekopanie gleby na skarpach o nachyleniu do 1:2 w gruncie kat. I-II zadarnionym</t>
  </si>
  <si>
    <t>Rozścielenie ziemi urodzajnej ręczne z przerzutem na skarpach o nachyleniu do 1:2 warstwą 20  cm</t>
  </si>
  <si>
    <t>Ręczny wysiew nawozów mineralnych lub wapna nawozowego na skarpach o nachyleniu do 1:2  Hydrożel</t>
  </si>
  <si>
    <t>Obsadzenie bylinami przy ilości 6 szt./m2  Trawa ozdobna Wydmuchrzyca piaskowa (C3)</t>
  </si>
  <si>
    <t>Zabezpieczenie drzew o średnicy do 30 cm na okres wykonywania robót ziemnych</t>
  </si>
  <si>
    <t>Cięcia techniczne gałęzi drzew w bezpośrednim sąsiedztwie projektowanej ścieżki</t>
  </si>
  <si>
    <t>Wycinka i karczowanie drzew o średnicy pnia do 15 cm</t>
  </si>
  <si>
    <t>Wycinka i karczowanie drzew o średnicy pnia 16-20 cm</t>
  </si>
  <si>
    <t>Wycinka i karczowanie drzew o średnicy pnia 21-30 cm</t>
  </si>
  <si>
    <t>Wycinka i karczowanie drzew o średnicy pnia 31-40 cm</t>
  </si>
  <si>
    <t>Wycinka i karczowanie drzew o średnicy pnia 41-65 cm</t>
  </si>
  <si>
    <t>Odmładzanie starszych drzew o średnicy pni 11-15 cm</t>
  </si>
  <si>
    <t>Wykaszanie chwastów i jednorocznych samosiewów na terenie zadrzewionym  Usuwanie krzewów (śnieguliczka biała i karagana syberyjska) z pozwoleniem na wycinkę</t>
  </si>
  <si>
    <t>Wygrabianie i zebranie w stosy</t>
  </si>
  <si>
    <t>Nadzór specjalisty przyrodnika dot. ochrony płazów, gadów, ptaków i wiewiórek</t>
  </si>
  <si>
    <t>Dostawa i montaż budek lęgowych typu A (dla modraszki, bogatki, czubatki, sikory ubogiej, sosnówki)</t>
  </si>
  <si>
    <t>Dostawa i montaż budek lęgowych typu B  (dla pleszki, dzięcioła, mazurka, szpaka, wróbla i kowalika)</t>
  </si>
  <si>
    <t>Dostawa i montaż budek lęgowych dla pełzacza</t>
  </si>
  <si>
    <t xml:space="preserve">OCHRONA FAUNY </t>
  </si>
  <si>
    <t>Oczyszczenie terenu - wywiezienie zanieczyszczeń samochodami Usunięte drzewa, krzewy, gałęzie z cięć.</t>
  </si>
  <si>
    <t>Roboty przygotowawacze i toważyszące</t>
  </si>
  <si>
    <t>Wykopanie dołów o powierzchni dna do 0,2 m2 i głębokości do 1.0 m (kat. gruntu I-II) -przekopy próbne</t>
  </si>
  <si>
    <t>dół.</t>
  </si>
  <si>
    <t>Oznakowanie terenu budowy</t>
  </si>
  <si>
    <t>Kładki dla pieszych na ramach - budowa</t>
  </si>
  <si>
    <t>Barierki ochronne z desek na słupkach drewnianych - budowa</t>
  </si>
  <si>
    <t>Słupki ograniczające z liną - budowa</t>
  </si>
  <si>
    <t>Roboty pomiarowe przy liniowych robotach ziemnych - trasa sieci w terenie równinnym -</t>
  </si>
  <si>
    <t>km</t>
  </si>
  <si>
    <t>Roboty rozbiórkowe i odtwożeniowe nawierchni drogowych</t>
  </si>
  <si>
    <t>Humusowanie skarp z obsianiem dodatek za każdy następny 1 cm humusu</t>
  </si>
  <si>
    <t>Humusowanie skarp z obsianiem przy grubości warstwy humusu 5 cm</t>
  </si>
  <si>
    <t>Rozebranie nawierzchni z kostki betonowej 14x12 cm lub żużlowej 14x14 cm na podsypce cementowo-piaskowej z wypełnieniem spoin zaprawą cementową</t>
  </si>
  <si>
    <t>Rozebranie krawężników betonowych 20x30 cm na podsypce cementowo-piaskowej</t>
  </si>
  <si>
    <t>Rozebranie ław pod krawężniki z betonu</t>
  </si>
  <si>
    <t>Ława pod krawężniki betonowa z oporem</t>
  </si>
  <si>
    <t>Krawężniki betonowe wystające o wymiarach 20x30 cm na podsypce piaskowej</t>
  </si>
  <si>
    <t>Roboty Ziemne</t>
  </si>
  <si>
    <t>Pełne umocnienie pionowych ścian wykopów liniowych o gł. do 6,0 m wszalunkami przenośnymi - boksy przeciągane</t>
  </si>
  <si>
    <t>Kanały rurowe - pobsypka i zasypka  z materiałów sypkich o grubości 15 cm -Materiał z wykopu</t>
  </si>
  <si>
    <t>Zasypywanie wykopów liniowych o ścianach pionowych w gruntach kat. I-II; głębokość do 6,0 m, szerokość 2,6-4,5 m</t>
  </si>
  <si>
    <t>Zagęszczenie nasypów zagęszczarkami; grunty sypkie kat. I-III Wskaźnik zagęszczenia Js = 0.97</t>
  </si>
  <si>
    <t>Zasypywanie wykopów spycharkami z przemieszczeniem gruntu na odległość do 10 m w gruncie kat. I-III Praca spycharkami w gruncie sypkim.</t>
  </si>
  <si>
    <t>Ręczne wykopy ciągłe lub jamiste ze skarpami o szer. dna do 1,5 m i gł. do 1,5 m ze złożeniem urobku na odkład (kat. gruntu I-II)</t>
  </si>
  <si>
    <t>Roboty instalacyjne - sieciowe, wodociąg</t>
  </si>
  <si>
    <t>Sieci wodociągowe - montaż rurociągów z rur polietylenowych (PE, PEHD) o śr. zewnętrznej 125 mm</t>
  </si>
  <si>
    <t>Sieci wodociągowe - montaż rurociągów z rur polietylenowych (PE, PEHD) o śr. zewnętrznej 110 mm</t>
  </si>
  <si>
    <t>Sieci wodociągowe - montaż rurociągów z rur polietylenowych (PE, PEHD) o śr. zewnętrznej 63 mm</t>
  </si>
  <si>
    <t>Sieci wodociągowe - połączenie rur polietylenowych ciśnieniowych PE, PEHD za pomocą kształtek elektrooporowych o śr. zewnętrznej 110 mm</t>
  </si>
  <si>
    <t>złącz.</t>
  </si>
  <si>
    <t>Sieci wodociągowe - montaż kształtek ciśnieniowych PE, PEHD o połączeniach zgrzewano-kołnierzowych (tuleje kołnierzowe na luźny kołnierz) o śr. zewnętrznej 125-225 mm</t>
  </si>
  <si>
    <t>Sieci wodociągowe - połączenie rur polietylenowych ciśnieniowych PE, PEHD za pomocą kształtek elektrooporowych o śr. zewnętrznej 63 mm</t>
  </si>
  <si>
    <t>Sieci wodociągowe - kształtki żeliwne ciśnieniowe kołnierzowe o śr. 80 mm - prostki 1m</t>
  </si>
  <si>
    <t>Sieci wodociągowe - kształtki żeliwne ciśnieniowe kołnierzowe o śr. 110 mm - kolana</t>
  </si>
  <si>
    <t>Sieci wodociągowe - kształtki żeliwne ciśnieniowe kołnierzowe o śr. 110 mm - zwężka</t>
  </si>
  <si>
    <t>Sieci wodociągowe - kształtki żeliwne ciśnieniowe kołnierzowe o śr. 110 mm - trójnik</t>
  </si>
  <si>
    <t>Zasuwy żeliwne klinowe owalne kołnierzowe z obudową o śr. 100 mm z nasuwką</t>
  </si>
  <si>
    <t>Zasuwy żeliwne klinowe owalne kołnierzowe z obudową o śr. 50 mm z nasuwką</t>
  </si>
  <si>
    <t>Montaż trójnika kołnierzowego Combi PN 6 i 16 atm o śr. 150 mm dla rur PE</t>
  </si>
  <si>
    <t>Hydranty pożarowe nadziemne o śr. 80 mm</t>
  </si>
  <si>
    <t>Sieci wodociągowe - połączenie rur polietylenowych ciśnieniowych PE, PEHD metodą zgrzewania czołowego o śr. zewnętrznej 160 mm</t>
  </si>
  <si>
    <t>Sieci wodociągowe - połączenie rur polietylenowych ciśnieniowych PE, PEHD metodą zgrzewania czołowego o śr. zewnętrznej 125 mm</t>
  </si>
  <si>
    <t>Jednokrotne płukanie sieci wodociągowej o śr. nominalnej do 150 mm</t>
  </si>
  <si>
    <t>odc.200m</t>
  </si>
  <si>
    <t>Próba pneumatyczna szczelności sieci wodociągowych z rur typu HOBAS, PVC, PE, PEHD o śr.nominalnej 160 mm</t>
  </si>
  <si>
    <t>200m -1 prób.</t>
  </si>
  <si>
    <t>Dezynfekcja rurociągów sieci wodociągowych o śr.nominalnej do 150 mm</t>
  </si>
  <si>
    <t>Oznakowanie trasy rurociagu ułożonego w ziemi taśmą z tworzywa sztucznego</t>
  </si>
  <si>
    <t>Studnie  pomiarowa PE 148 x 120 H=190cm</t>
  </si>
  <si>
    <t>Dodatki za wykonanie obustronnych podejść do wodomierzy skrzydełkowych o śr. nominalnej 20 mm w rurociągach stalowych</t>
  </si>
  <si>
    <t>Zawory przelotowe i zwrotne instalacji wodociągowych z rur stalowych o śr. nominalnej 20 mm</t>
  </si>
  <si>
    <t>Montaż rurociągów stalowych o średnicy zewnętrznej do 25.0 mm łączonych na kołnierze, na ciśnienie nominalne 1.6 MPa</t>
  </si>
  <si>
    <t>Roboty montażowe kanalizacja sanitarna</t>
  </si>
  <si>
    <t>Kanały z rur PVC łączonych na wcisk o śr. zewn. 160 mm</t>
  </si>
  <si>
    <t>Kanały z rur kamionkowych kanalizacyjnych typu "HEPWORTH" o śr. nominalnej 200 mm łączone na mufę-złączkę</t>
  </si>
  <si>
    <t>Studnie rewizyjne z kręgów betonowych o śr. 1000 mm w gotowym wykopie o głębokości 3m</t>
  </si>
  <si>
    <t>stud.</t>
  </si>
  <si>
    <t>Studnie rewizyjne z kręgów betonowych o śr. 1000 mm w gotowym wykopie za każde 0.5 m różnicy głębokości</t>
  </si>
  <si>
    <t>[0.5 m] stud.</t>
  </si>
  <si>
    <t>Studnie kanalizacyjne systemowe POlimerobetonowa- S" o średnicy 1000 mm</t>
  </si>
  <si>
    <t>Kształtki PVC kanalizacji zewnętrznej dwukielichowe łączone na wcisk o śr. zewn. 200 mm</t>
  </si>
  <si>
    <t>Sieci wkanalizacji ciśnieniowej - montaż rurociągów z rur polietylenowych (PE, PEHD) o śr. zewnętrznej 63 mm</t>
  </si>
  <si>
    <t>Studnie  przyłączeniowa PE 148 x 120 H=190cm</t>
  </si>
  <si>
    <t>Montaż rurociągów stalowych o średnicy zewnętrznej do 63.5 mm łączonych na kołnierze, na ciśnienie nominalne 1.6 MPa</t>
  </si>
  <si>
    <t>Próba szczelności kanałów rurowych o średnicy nominalnej do 250 mm</t>
  </si>
  <si>
    <t>prób.</t>
  </si>
  <si>
    <t>Próba pneumatyczna szczelności sieci wodociągowych z rur typu PE, PEHD o śr.nominalnej 90-110 mm</t>
  </si>
  <si>
    <t>Nawierzchnia z mieszanek mineralno-bitumicznych grysowych - warstwa ścieralna asfaltowa - grubość po zagęszczeniu 4 cm</t>
  </si>
  <si>
    <t>Nawierzchnia z mieszanek mineralno-bitumicznych grysowych - warstwa wiążąca asfaltowa - grubość po zagęszczeniu 5 cm</t>
  </si>
  <si>
    <t>Mechaniczne rozebranie nawierzchni z mieszanek mineralno-bitumicznych o grubości 4 cm</t>
  </si>
  <si>
    <t>Roboty ziemne wykonywane koparkami podsiębiernymi o pojemności łyżki 0.40 m3 w gruncie kat. I-II z transportem urobku samochodami samowyładowczymi (z dodatkiem za oczyszczenie nawierzchni z ziemi wynoszonej na kołach)</t>
  </si>
  <si>
    <t>ZAKRES ZWIK</t>
  </si>
  <si>
    <t>Wycinka drzew</t>
  </si>
  <si>
    <t>Nr sprawy WIM.271.1.3.2020
Załącznik nr 4.2</t>
  </si>
  <si>
    <t>Razem netto zakres Gminy</t>
  </si>
  <si>
    <t>VAT</t>
  </si>
  <si>
    <t>Razem brutto zakres Gminy</t>
  </si>
  <si>
    <t>Wykonanie trawników dywanowych siewem na
gruncie kat. I-II z nawoŜeniem wraz z ręczną pielęgnacjątrawników dywanowych na terenie
płaskim</t>
  </si>
  <si>
    <t>ZAKRES GMINY I PARTYCYPANTA</t>
  </si>
  <si>
    <t>Razem netto zakres Gminy i Partycypanta</t>
  </si>
  <si>
    <t>Razem brutto zakres Gminy i Partycypanta</t>
  </si>
  <si>
    <t>Razem netto zakres ZWIK</t>
  </si>
  <si>
    <t>Razem brutto zakres ZWIK</t>
  </si>
  <si>
    <t>Razem netto całość zamówienia</t>
  </si>
  <si>
    <t>Razem brutto całość zamówienia</t>
  </si>
  <si>
    <t xml:space="preserve">Roboty remontowe - cięcie piłą nawierzchni bitumicznych
do 10 cm głębokości </t>
  </si>
  <si>
    <t>Mechaniczna rozbiórka nawierzchni bitumicznej o
gr. 4 cm z wywozem materiału z rozbiórki</t>
  </si>
  <si>
    <t>Rozebranie nawierzchni z kostki kamiennej, kostki
betonowej, płyt betonowych gr.8 cm na podsypce
cementowo-piaskowej</t>
  </si>
  <si>
    <t>Rozebranie podbudowy z kruszywa gr. 15 cm ręcznie
- obok czynnego pasa jezdni</t>
  </si>
  <si>
    <t>Rozebranie krawęŜników betonowych na podsypce
cementowo-piaskowej</t>
  </si>
  <si>
    <t>Rozebranie ław betonowych pod krawęŜniki</t>
  </si>
  <si>
    <t>Rozebranie obrzeŜy trawnikowych o wymiarach
8x30 cm na podsypce piaskowej</t>
  </si>
  <si>
    <t>Koryta gł. 15 cm wykonywane w gruntach kat. II-IV
pod nawierzchnie ścieŜki rowerowej</t>
  </si>
  <si>
    <t>Koryta gł. do 60 cm wykonywane w gruntach kat. IIIV
pod nawierzchnie zjazdów</t>
  </si>
  <si>
    <t>Transport matariałów rozbiórkowych samochodem
samowyładowczym przy ręcznym załadowaniu i
mechanicznym rozładowaniu</t>
  </si>
  <si>
    <t>Wykopy liniowe pod ławy krawęŜników o ścianach
pionowych w gruntach suchych kat. I-II</t>
  </si>
  <si>
    <t>Jezdnie i drogi rowerowe z kostki brukowej betonowej
grubości 8 cm na podsypce cementowo-piaskowej
z wypełnieniem spoin piaskiem</t>
  </si>
  <si>
    <t>Skropienie asfaltem nawierzchni drogowych - obok
czynnego pasa jezdni</t>
  </si>
  <si>
    <t>Warstwa ścieralna z mieszanek mineralno-bitumicznych
asfaltowych AC11S o grubości 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</si>
</sst>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entury Gothic"/>
      <family val="2"/>
      <charset val="238"/>
    </font>
    <font>
      <b/>
      <sz val="12"/>
      <color indexed="64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indexed="64"/>
      <name val="Century Gothic"/>
      <family val="2"/>
      <charset val="238"/>
    </font>
    <font>
      <b/>
      <sz val="16"/>
      <color indexed="64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3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0"/>
  <sheetViews>
    <sheetView tabSelected="1" view="pageBreakPreview" topLeftCell="A131" zoomScale="85" zoomScaleNormal="100" zoomScaleSheetLayoutView="85" workbookViewId="0">
      <selection activeCell="B253" sqref="B253"/>
    </sheetView>
  </sheetViews>
  <sheetFormatPr defaultColWidth="10" defaultRowHeight="17.25" x14ac:dyDescent="0.3"/>
  <cols>
    <col min="1" max="1" width="8.7109375" style="55" customWidth="1"/>
    <col min="2" max="2" width="69.7109375" style="23" customWidth="1"/>
    <col min="3" max="3" width="8" style="23" customWidth="1"/>
    <col min="4" max="4" width="12.28515625" style="23" customWidth="1"/>
    <col min="5" max="5" width="13.85546875" style="23" customWidth="1"/>
    <col min="6" max="6" width="19" style="23" customWidth="1"/>
    <col min="7" max="54" width="10" style="22"/>
    <col min="55" max="16384" width="10" style="23"/>
  </cols>
  <sheetData>
    <row r="1" spans="1:6" x14ac:dyDescent="0.3">
      <c r="A1" s="4"/>
      <c r="B1" s="6"/>
      <c r="C1" s="6"/>
      <c r="D1" s="21" t="s">
        <v>231</v>
      </c>
      <c r="E1" s="21"/>
      <c r="F1" s="21"/>
    </row>
    <row r="2" spans="1:6" x14ac:dyDescent="0.3">
      <c r="A2" s="4"/>
      <c r="B2" s="6"/>
      <c r="C2" s="6"/>
      <c r="D2" s="21"/>
      <c r="E2" s="21"/>
      <c r="F2" s="21"/>
    </row>
    <row r="3" spans="1:6" x14ac:dyDescent="0.3">
      <c r="A3" s="4"/>
      <c r="B3" s="5"/>
      <c r="C3" s="6"/>
      <c r="D3" s="21"/>
      <c r="E3" s="21"/>
      <c r="F3" s="21"/>
    </row>
    <row r="4" spans="1:6" x14ac:dyDescent="0.3">
      <c r="A4" s="2" t="s">
        <v>0</v>
      </c>
      <c r="B4" s="2"/>
      <c r="C4" s="2"/>
      <c r="D4" s="2"/>
      <c r="E4" s="2"/>
      <c r="F4" s="2"/>
    </row>
    <row r="5" spans="1:6" x14ac:dyDescent="0.3">
      <c r="A5" s="2"/>
      <c r="B5" s="2"/>
      <c r="C5" s="2"/>
      <c r="D5" s="2"/>
      <c r="E5" s="2"/>
      <c r="F5" s="2"/>
    </row>
    <row r="6" spans="1:6" x14ac:dyDescent="0.3">
      <c r="A6" s="3"/>
      <c r="B6" s="3"/>
      <c r="C6" s="3"/>
      <c r="D6" s="3"/>
      <c r="E6" s="3"/>
      <c r="F6" s="3"/>
    </row>
    <row r="7" spans="1:6" x14ac:dyDescent="0.3">
      <c r="A7" s="4"/>
      <c r="B7" s="5"/>
      <c r="C7" s="6"/>
      <c r="D7" s="7"/>
      <c r="E7" s="8"/>
      <c r="F7" s="8"/>
    </row>
    <row r="8" spans="1:6" ht="51.75" x14ac:dyDescent="0.3">
      <c r="A8" s="9" t="s">
        <v>1</v>
      </c>
      <c r="B8" s="10" t="s">
        <v>2</v>
      </c>
      <c r="C8" s="10" t="s">
        <v>3</v>
      </c>
      <c r="D8" s="10" t="s">
        <v>4</v>
      </c>
      <c r="E8" s="11" t="s">
        <v>5</v>
      </c>
      <c r="F8" s="12" t="s">
        <v>6</v>
      </c>
    </row>
    <row r="9" spans="1:6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13">
        <v>6</v>
      </c>
    </row>
    <row r="10" spans="1:6" ht="15.75" customHeight="1" x14ac:dyDescent="0.3">
      <c r="A10" s="14" t="s">
        <v>230</v>
      </c>
      <c r="B10" s="15"/>
      <c r="C10" s="15"/>
      <c r="D10" s="15"/>
      <c r="E10" s="15"/>
      <c r="F10" s="15"/>
    </row>
    <row r="11" spans="1:6" ht="34.5" x14ac:dyDescent="0.3">
      <c r="A11" s="9">
        <v>1</v>
      </c>
      <c r="B11" s="25" t="s">
        <v>142</v>
      </c>
      <c r="C11" s="26" t="s">
        <v>64</v>
      </c>
      <c r="D11" s="27">
        <v>30</v>
      </c>
      <c r="E11" s="9"/>
      <c r="F11" s="9">
        <f>ROUND((D11*E11),2)</f>
        <v>0</v>
      </c>
    </row>
    <row r="12" spans="1:6" ht="34.5" x14ac:dyDescent="0.3">
      <c r="A12" s="9">
        <v>2</v>
      </c>
      <c r="B12" s="25" t="s">
        <v>143</v>
      </c>
      <c r="C12" s="26" t="s">
        <v>64</v>
      </c>
      <c r="D12" s="27">
        <v>14</v>
      </c>
      <c r="E12" s="9"/>
      <c r="F12" s="9">
        <f t="shared" ref="F12:F78" si="0">ROUND((D12*E12),2)</f>
        <v>0</v>
      </c>
    </row>
    <row r="13" spans="1:6" x14ac:dyDescent="0.3">
      <c r="A13" s="9">
        <v>3</v>
      </c>
      <c r="B13" s="25" t="s">
        <v>144</v>
      </c>
      <c r="C13" s="26" t="s">
        <v>64</v>
      </c>
      <c r="D13" s="27">
        <v>90</v>
      </c>
      <c r="E13" s="9"/>
      <c r="F13" s="9">
        <f t="shared" si="0"/>
        <v>0</v>
      </c>
    </row>
    <row r="14" spans="1:6" x14ac:dyDescent="0.3">
      <c r="A14" s="9">
        <v>4</v>
      </c>
      <c r="B14" s="25" t="s">
        <v>145</v>
      </c>
      <c r="C14" s="26" t="s">
        <v>64</v>
      </c>
      <c r="D14" s="27">
        <v>38</v>
      </c>
      <c r="E14" s="9"/>
      <c r="F14" s="9">
        <f t="shared" si="0"/>
        <v>0</v>
      </c>
    </row>
    <row r="15" spans="1:6" x14ac:dyDescent="0.3">
      <c r="A15" s="9">
        <v>5</v>
      </c>
      <c r="B15" s="25" t="s">
        <v>146</v>
      </c>
      <c r="C15" s="26" t="s">
        <v>64</v>
      </c>
      <c r="D15" s="27">
        <v>41</v>
      </c>
      <c r="E15" s="9"/>
      <c r="F15" s="9">
        <f t="shared" si="0"/>
        <v>0</v>
      </c>
    </row>
    <row r="16" spans="1:6" x14ac:dyDescent="0.3">
      <c r="A16" s="9">
        <v>6</v>
      </c>
      <c r="B16" s="25" t="s">
        <v>147</v>
      </c>
      <c r="C16" s="26" t="s">
        <v>64</v>
      </c>
      <c r="D16" s="27">
        <v>29</v>
      </c>
      <c r="E16" s="9"/>
      <c r="F16" s="9">
        <f t="shared" si="0"/>
        <v>0</v>
      </c>
    </row>
    <row r="17" spans="1:54" x14ac:dyDescent="0.3">
      <c r="A17" s="9">
        <v>7</v>
      </c>
      <c r="B17" s="25" t="s">
        <v>148</v>
      </c>
      <c r="C17" s="26" t="s">
        <v>64</v>
      </c>
      <c r="D17" s="27">
        <f>25+18</f>
        <v>43</v>
      </c>
      <c r="E17" s="9"/>
      <c r="F17" s="9">
        <f t="shared" si="0"/>
        <v>0</v>
      </c>
    </row>
    <row r="18" spans="1:54" x14ac:dyDescent="0.3">
      <c r="A18" s="9">
        <v>8</v>
      </c>
      <c r="B18" s="25" t="s">
        <v>149</v>
      </c>
      <c r="C18" s="26" t="s">
        <v>64</v>
      </c>
      <c r="D18" s="27">
        <v>1</v>
      </c>
      <c r="E18" s="9"/>
      <c r="F18" s="9">
        <f t="shared" si="0"/>
        <v>0</v>
      </c>
    </row>
    <row r="19" spans="1:54" ht="51.75" x14ac:dyDescent="0.3">
      <c r="A19" s="9">
        <v>9</v>
      </c>
      <c r="B19" s="25" t="s">
        <v>150</v>
      </c>
      <c r="C19" s="26" t="s">
        <v>52</v>
      </c>
      <c r="D19" s="27">
        <v>434</v>
      </c>
      <c r="E19" s="9"/>
      <c r="F19" s="9">
        <f t="shared" si="0"/>
        <v>0</v>
      </c>
    </row>
    <row r="20" spans="1:54" x14ac:dyDescent="0.3">
      <c r="A20" s="9">
        <v>10</v>
      </c>
      <c r="B20" s="25" t="s">
        <v>151</v>
      </c>
      <c r="C20" s="26" t="s">
        <v>52</v>
      </c>
      <c r="D20" s="27">
        <v>1133</v>
      </c>
      <c r="E20" s="9"/>
      <c r="F20" s="9">
        <f t="shared" si="0"/>
        <v>0</v>
      </c>
    </row>
    <row r="21" spans="1:54" ht="34.5" x14ac:dyDescent="0.3">
      <c r="A21" s="9">
        <v>11</v>
      </c>
      <c r="B21" s="25" t="s">
        <v>157</v>
      </c>
      <c r="C21" s="26" t="s">
        <v>44</v>
      </c>
      <c r="D21" s="27">
        <v>1816</v>
      </c>
      <c r="E21" s="9"/>
      <c r="F21" s="9">
        <f t="shared" si="0"/>
        <v>0</v>
      </c>
    </row>
    <row r="22" spans="1:54" s="16" customFormat="1" x14ac:dyDescent="0.3">
      <c r="A22" s="52"/>
      <c r="B22" s="47"/>
      <c r="C22" s="17" t="s">
        <v>232</v>
      </c>
      <c r="D22" s="17"/>
      <c r="E22" s="17"/>
      <c r="F22" s="18">
        <f>SUM(F11:F21)</f>
        <v>0</v>
      </c>
    </row>
    <row r="23" spans="1:54" s="16" customFormat="1" x14ac:dyDescent="0.3">
      <c r="A23" s="52"/>
      <c r="B23" s="47"/>
      <c r="C23" s="17" t="s">
        <v>233</v>
      </c>
      <c r="D23" s="17"/>
      <c r="E23" s="17"/>
      <c r="F23" s="18">
        <f>F22*0.23</f>
        <v>0</v>
      </c>
    </row>
    <row r="24" spans="1:54" s="16" customFormat="1" x14ac:dyDescent="0.3">
      <c r="A24" s="52"/>
      <c r="B24" s="47"/>
      <c r="C24" s="17" t="s">
        <v>234</v>
      </c>
      <c r="D24" s="17"/>
      <c r="E24" s="17"/>
      <c r="F24" s="18">
        <f>F22+F23</f>
        <v>0</v>
      </c>
    </row>
    <row r="25" spans="1:54" ht="20.25" x14ac:dyDescent="0.3">
      <c r="A25" s="48" t="s">
        <v>236</v>
      </c>
      <c r="B25" s="48"/>
      <c r="C25" s="48"/>
      <c r="D25" s="48"/>
      <c r="E25" s="48"/>
      <c r="F25" s="48"/>
    </row>
    <row r="26" spans="1:54" s="19" customFormat="1" ht="17.25" customHeight="1" x14ac:dyDescent="0.25">
      <c r="A26" s="49" t="s">
        <v>7</v>
      </c>
      <c r="B26" s="49"/>
      <c r="C26" s="49"/>
      <c r="D26" s="49"/>
      <c r="E26" s="49"/>
      <c r="F26" s="4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s="19" customFormat="1" x14ac:dyDescent="0.25">
      <c r="A27" s="9">
        <f>A21+1</f>
        <v>12</v>
      </c>
      <c r="B27" s="19" t="s">
        <v>8</v>
      </c>
      <c r="C27" s="19" t="s">
        <v>44</v>
      </c>
      <c r="D27" s="19">
        <v>0.25600000000000001</v>
      </c>
      <c r="F27" s="9">
        <f t="shared" si="0"/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s="19" customFormat="1" ht="34.5" x14ac:dyDescent="0.25">
      <c r="A28" s="9">
        <f>A27+1</f>
        <v>13</v>
      </c>
      <c r="B28" s="19" t="s">
        <v>243</v>
      </c>
      <c r="C28" s="19" t="s">
        <v>54</v>
      </c>
      <c r="D28" s="19">
        <v>6</v>
      </c>
      <c r="F28" s="9">
        <f t="shared" si="0"/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s="19" customFormat="1" ht="34.5" x14ac:dyDescent="0.25">
      <c r="A29" s="9">
        <f>A28+1</f>
        <v>14</v>
      </c>
      <c r="B29" s="19" t="s">
        <v>244</v>
      </c>
      <c r="C29" s="19" t="s">
        <v>52</v>
      </c>
      <c r="D29" s="19">
        <v>20</v>
      </c>
      <c r="F29" s="9">
        <f t="shared" si="0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s="19" customFormat="1" ht="51.75" x14ac:dyDescent="0.25">
      <c r="A30" s="9">
        <f t="shared" ref="A30:A74" si="1">A29+1</f>
        <v>15</v>
      </c>
      <c r="B30" s="19" t="s">
        <v>245</v>
      </c>
      <c r="C30" s="19" t="s">
        <v>52</v>
      </c>
      <c r="D30" s="19">
        <v>110</v>
      </c>
      <c r="F30" s="9">
        <f t="shared" si="0"/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s="19" customFormat="1" ht="34.5" x14ac:dyDescent="0.25">
      <c r="A31" s="9">
        <f t="shared" si="1"/>
        <v>16</v>
      </c>
      <c r="B31" s="19" t="s">
        <v>246</v>
      </c>
      <c r="C31" s="19" t="s">
        <v>52</v>
      </c>
      <c r="D31" s="19">
        <v>36</v>
      </c>
      <c r="F31" s="9">
        <f t="shared" si="0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s="19" customFormat="1" ht="34.5" x14ac:dyDescent="0.25">
      <c r="A32" s="9">
        <f t="shared" si="1"/>
        <v>17</v>
      </c>
      <c r="B32" s="19" t="s">
        <v>247</v>
      </c>
      <c r="C32" s="19" t="s">
        <v>54</v>
      </c>
      <c r="D32" s="19">
        <v>38</v>
      </c>
      <c r="F32" s="9">
        <f t="shared" si="0"/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s="19" customFormat="1" x14ac:dyDescent="0.25">
      <c r="A33" s="9">
        <f t="shared" si="1"/>
        <v>18</v>
      </c>
      <c r="B33" s="19" t="s">
        <v>248</v>
      </c>
      <c r="C33" s="19" t="s">
        <v>44</v>
      </c>
      <c r="D33" s="19">
        <v>2.2799999999999998</v>
      </c>
      <c r="F33" s="9">
        <f t="shared" si="0"/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s="19" customFormat="1" ht="34.5" x14ac:dyDescent="0.25">
      <c r="A34" s="9">
        <f t="shared" si="1"/>
        <v>19</v>
      </c>
      <c r="B34" s="19" t="s">
        <v>249</v>
      </c>
      <c r="C34" s="19" t="s">
        <v>54</v>
      </c>
      <c r="D34" s="19">
        <v>9</v>
      </c>
      <c r="F34" s="9">
        <f t="shared" si="0"/>
        <v>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</row>
    <row r="35" spans="1:54" s="19" customFormat="1" ht="34.5" x14ac:dyDescent="0.25">
      <c r="A35" s="9">
        <f t="shared" si="1"/>
        <v>20</v>
      </c>
      <c r="B35" s="19" t="s">
        <v>250</v>
      </c>
      <c r="C35" s="19" t="s">
        <v>52</v>
      </c>
      <c r="D35" s="19">
        <v>128</v>
      </c>
      <c r="F35" s="9">
        <f t="shared" si="0"/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</row>
    <row r="36" spans="1:54" s="19" customFormat="1" ht="34.5" x14ac:dyDescent="0.25">
      <c r="A36" s="9">
        <f t="shared" si="1"/>
        <v>21</v>
      </c>
      <c r="B36" s="19" t="s">
        <v>251</v>
      </c>
      <c r="C36" s="19" t="s">
        <v>52</v>
      </c>
      <c r="D36" s="19">
        <v>177</v>
      </c>
      <c r="F36" s="9">
        <f t="shared" si="0"/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54" s="19" customFormat="1" ht="51.75" x14ac:dyDescent="0.25">
      <c r="A37" s="9">
        <f t="shared" si="1"/>
        <v>22</v>
      </c>
      <c r="B37" s="19" t="s">
        <v>252</v>
      </c>
      <c r="C37" s="19" t="s">
        <v>44</v>
      </c>
      <c r="D37" s="19">
        <v>14.1</v>
      </c>
      <c r="F37" s="9">
        <f t="shared" si="0"/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s="19" customFormat="1" ht="34.5" x14ac:dyDescent="0.25">
      <c r="A38" s="9">
        <f t="shared" si="1"/>
        <v>23</v>
      </c>
      <c r="B38" s="19" t="s">
        <v>9</v>
      </c>
      <c r="C38" s="19" t="s">
        <v>52</v>
      </c>
      <c r="D38" s="19">
        <f>2241+100</f>
        <v>2341</v>
      </c>
      <c r="F38" s="9">
        <f t="shared" si="0"/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s="19" customFormat="1" ht="51.75" x14ac:dyDescent="0.25">
      <c r="A39" s="9">
        <f t="shared" si="1"/>
        <v>24</v>
      </c>
      <c r="B39" s="19" t="s">
        <v>10</v>
      </c>
      <c r="C39" s="19" t="s">
        <v>44</v>
      </c>
      <c r="D39" s="19">
        <f>21+180</f>
        <v>201</v>
      </c>
      <c r="F39" s="9">
        <f t="shared" si="0"/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s="19" customFormat="1" ht="34.5" x14ac:dyDescent="0.25">
      <c r="A40" s="9">
        <f t="shared" si="1"/>
        <v>25</v>
      </c>
      <c r="B40" s="19" t="s">
        <v>11</v>
      </c>
      <c r="C40" s="19" t="s">
        <v>44</v>
      </c>
      <c r="D40" s="19">
        <v>1767</v>
      </c>
      <c r="F40" s="9">
        <f t="shared" si="0"/>
        <v>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s="19" customFormat="1" ht="51.75" x14ac:dyDescent="0.25">
      <c r="A41" s="9">
        <f t="shared" si="1"/>
        <v>26</v>
      </c>
      <c r="B41" s="19" t="s">
        <v>12</v>
      </c>
      <c r="C41" s="19" t="s">
        <v>52</v>
      </c>
      <c r="D41" s="19">
        <v>1767</v>
      </c>
      <c r="F41" s="9">
        <f t="shared" si="0"/>
        <v>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s="19" customFormat="1" ht="34.5" x14ac:dyDescent="0.25">
      <c r="A42" s="9">
        <f t="shared" si="1"/>
        <v>27</v>
      </c>
      <c r="B42" s="19" t="s">
        <v>13</v>
      </c>
      <c r="C42" s="19" t="s">
        <v>52</v>
      </c>
      <c r="D42" s="19">
        <v>1100</v>
      </c>
      <c r="F42" s="9">
        <f t="shared" si="0"/>
        <v>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s="19" customFormat="1" ht="34.5" x14ac:dyDescent="0.25">
      <c r="A43" s="9">
        <f t="shared" si="1"/>
        <v>28</v>
      </c>
      <c r="B43" s="19" t="s">
        <v>14</v>
      </c>
      <c r="C43" s="19" t="s">
        <v>44</v>
      </c>
      <c r="D43" s="19">
        <v>1100</v>
      </c>
      <c r="F43" s="9">
        <f t="shared" si="0"/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s="19" customFormat="1" ht="51.75" x14ac:dyDescent="0.25">
      <c r="A44" s="9">
        <f t="shared" si="1"/>
        <v>29</v>
      </c>
      <c r="B44" s="19" t="s">
        <v>15</v>
      </c>
      <c r="C44" s="19" t="s">
        <v>44</v>
      </c>
      <c r="D44" s="19">
        <v>2241</v>
      </c>
      <c r="F44" s="9">
        <f t="shared" si="0"/>
        <v>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s="19" customFormat="1" ht="34.5" x14ac:dyDescent="0.25">
      <c r="A45" s="9">
        <f t="shared" si="1"/>
        <v>30</v>
      </c>
      <c r="B45" s="19" t="s">
        <v>253</v>
      </c>
      <c r="C45" s="19" t="s">
        <v>44</v>
      </c>
      <c r="D45" s="19">
        <v>6</v>
      </c>
      <c r="F45" s="9">
        <f t="shared" si="0"/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s="19" customFormat="1" ht="34.5" x14ac:dyDescent="0.25">
      <c r="A46" s="9">
        <f t="shared" si="1"/>
        <v>31</v>
      </c>
      <c r="B46" s="19" t="s">
        <v>16</v>
      </c>
      <c r="C46" s="19" t="s">
        <v>44</v>
      </c>
      <c r="D46" s="19">
        <v>22.34</v>
      </c>
      <c r="F46" s="9">
        <f t="shared" si="0"/>
        <v>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s="19" customFormat="1" ht="34.5" x14ac:dyDescent="0.25">
      <c r="A47" s="9">
        <f t="shared" si="1"/>
        <v>32</v>
      </c>
      <c r="B47" s="19" t="s">
        <v>17</v>
      </c>
      <c r="C47" s="19" t="s">
        <v>54</v>
      </c>
      <c r="D47" s="19">
        <v>1.23</v>
      </c>
      <c r="F47" s="9">
        <f t="shared" si="0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s="19" customFormat="1" ht="34.5" x14ac:dyDescent="0.25">
      <c r="A48" s="9">
        <f t="shared" si="1"/>
        <v>33</v>
      </c>
      <c r="B48" s="19" t="s">
        <v>18</v>
      </c>
      <c r="C48" s="19" t="s">
        <v>54</v>
      </c>
      <c r="D48" s="19">
        <f>329+53</f>
        <v>382</v>
      </c>
      <c r="F48" s="9">
        <f t="shared" si="0"/>
        <v>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s="19" customFormat="1" ht="51.75" x14ac:dyDescent="0.25">
      <c r="A49" s="9">
        <f t="shared" si="1"/>
        <v>34</v>
      </c>
      <c r="B49" s="19" t="s">
        <v>19</v>
      </c>
      <c r="C49" s="19" t="s">
        <v>54</v>
      </c>
      <c r="D49" s="19">
        <f>460+50</f>
        <v>510</v>
      </c>
      <c r="F49" s="9">
        <f t="shared" si="0"/>
        <v>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s="19" customFormat="1" ht="51.75" x14ac:dyDescent="0.25">
      <c r="A50" s="9">
        <f t="shared" si="1"/>
        <v>35</v>
      </c>
      <c r="B50" s="19" t="s">
        <v>20</v>
      </c>
      <c r="C50" s="19" t="s">
        <v>52</v>
      </c>
      <c r="D50" s="19">
        <v>452</v>
      </c>
      <c r="F50" s="9">
        <f t="shared" si="0"/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1:54" s="19" customFormat="1" ht="51.75" x14ac:dyDescent="0.25">
      <c r="A51" s="9">
        <f t="shared" si="1"/>
        <v>36</v>
      </c>
      <c r="B51" s="19" t="s">
        <v>21</v>
      </c>
      <c r="C51" s="19" t="s">
        <v>52</v>
      </c>
      <c r="D51" s="19">
        <v>1643.5</v>
      </c>
      <c r="F51" s="9">
        <f t="shared" si="0"/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1:54" s="19" customFormat="1" ht="34.5" x14ac:dyDescent="0.25">
      <c r="A52" s="9">
        <f t="shared" si="1"/>
        <v>37</v>
      </c>
      <c r="B52" s="19" t="s">
        <v>22</v>
      </c>
      <c r="C52" s="19" t="s">
        <v>52</v>
      </c>
      <c r="D52" s="19">
        <v>277</v>
      </c>
      <c r="F52" s="9">
        <f t="shared" si="0"/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spans="1:54" s="19" customFormat="1" ht="34.5" x14ac:dyDescent="0.25">
      <c r="A53" s="9">
        <f t="shared" si="1"/>
        <v>38</v>
      </c>
      <c r="B53" s="19" t="s">
        <v>23</v>
      </c>
      <c r="C53" s="19" t="s">
        <v>52</v>
      </c>
      <c r="D53" s="19">
        <v>1203</v>
      </c>
      <c r="F53" s="9">
        <f t="shared" si="0"/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1:54" s="19" customFormat="1" ht="51.75" x14ac:dyDescent="0.25">
      <c r="A54" s="9">
        <f t="shared" si="1"/>
        <v>39</v>
      </c>
      <c r="B54" s="19" t="s">
        <v>24</v>
      </c>
      <c r="C54" s="19" t="s">
        <v>52</v>
      </c>
      <c r="D54" s="19">
        <v>327</v>
      </c>
      <c r="F54" s="9">
        <f t="shared" si="0"/>
        <v>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</row>
    <row r="55" spans="1:54" s="19" customFormat="1" ht="34.5" x14ac:dyDescent="0.25">
      <c r="A55" s="9">
        <f t="shared" si="1"/>
        <v>40</v>
      </c>
      <c r="B55" s="19" t="s">
        <v>25</v>
      </c>
      <c r="C55" s="19" t="s">
        <v>52</v>
      </c>
      <c r="D55" s="19">
        <v>125</v>
      </c>
      <c r="F55" s="9">
        <f t="shared" si="0"/>
        <v>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</row>
    <row r="56" spans="1:54" s="19" customFormat="1" ht="34.5" x14ac:dyDescent="0.25">
      <c r="A56" s="9">
        <f t="shared" si="1"/>
        <v>41</v>
      </c>
      <c r="B56" s="19" t="s">
        <v>26</v>
      </c>
      <c r="C56" s="19" t="s">
        <v>52</v>
      </c>
      <c r="D56" s="19">
        <v>125</v>
      </c>
      <c r="F56" s="9">
        <f t="shared" si="0"/>
        <v>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1:54" s="19" customFormat="1" ht="51.75" x14ac:dyDescent="0.25">
      <c r="A57" s="9">
        <f t="shared" si="1"/>
        <v>42</v>
      </c>
      <c r="B57" s="19" t="s">
        <v>27</v>
      </c>
      <c r="C57" s="19" t="s">
        <v>52</v>
      </c>
      <c r="D57" s="19">
        <f>1266+189</f>
        <v>1455</v>
      </c>
      <c r="F57" s="9">
        <f t="shared" si="0"/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</row>
    <row r="58" spans="1:54" s="19" customFormat="1" ht="51.75" x14ac:dyDescent="0.25">
      <c r="A58" s="9">
        <f t="shared" si="1"/>
        <v>43</v>
      </c>
      <c r="B58" s="19" t="s">
        <v>254</v>
      </c>
      <c r="C58" s="19" t="s">
        <v>52</v>
      </c>
      <c r="D58" s="19">
        <v>12</v>
      </c>
      <c r="F58" s="9">
        <f t="shared" si="0"/>
        <v>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</row>
    <row r="59" spans="1:54" s="19" customFormat="1" ht="34.5" x14ac:dyDescent="0.25">
      <c r="A59" s="9">
        <f t="shared" si="1"/>
        <v>44</v>
      </c>
      <c r="B59" s="19" t="s">
        <v>28</v>
      </c>
      <c r="C59" s="19" t="s">
        <v>52</v>
      </c>
      <c r="D59" s="19">
        <v>245</v>
      </c>
      <c r="F59" s="9">
        <f t="shared" si="0"/>
        <v>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1:54" s="19" customFormat="1" ht="34.5" x14ac:dyDescent="0.25">
      <c r="A60" s="9">
        <f t="shared" si="1"/>
        <v>45</v>
      </c>
      <c r="B60" s="19" t="s">
        <v>25</v>
      </c>
      <c r="C60" s="19" t="s">
        <v>52</v>
      </c>
      <c r="D60" s="19">
        <v>4</v>
      </c>
      <c r="F60" s="9">
        <f t="shared" si="0"/>
        <v>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</row>
    <row r="61" spans="1:54" s="19" customFormat="1" ht="34.5" x14ac:dyDescent="0.25">
      <c r="A61" s="9">
        <f t="shared" si="1"/>
        <v>46</v>
      </c>
      <c r="B61" s="19" t="s">
        <v>26</v>
      </c>
      <c r="C61" s="19" t="s">
        <v>52</v>
      </c>
      <c r="D61" s="19">
        <v>4</v>
      </c>
      <c r="F61" s="9">
        <f t="shared" si="0"/>
        <v>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</row>
    <row r="62" spans="1:54" s="19" customFormat="1" ht="34.5" x14ac:dyDescent="0.25">
      <c r="A62" s="9">
        <f t="shared" si="1"/>
        <v>47</v>
      </c>
      <c r="B62" s="19" t="s">
        <v>29</v>
      </c>
      <c r="C62" s="19" t="s">
        <v>52</v>
      </c>
      <c r="D62" s="19">
        <v>20</v>
      </c>
      <c r="F62" s="9">
        <f t="shared" si="0"/>
        <v>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</row>
    <row r="63" spans="1:54" s="19" customFormat="1" ht="51.75" x14ac:dyDescent="0.25">
      <c r="A63" s="9">
        <f t="shared" si="1"/>
        <v>48</v>
      </c>
      <c r="B63" s="19" t="s">
        <v>30</v>
      </c>
      <c r="C63" s="19" t="s">
        <v>52</v>
      </c>
      <c r="D63" s="19">
        <v>10</v>
      </c>
      <c r="F63" s="9">
        <f t="shared" si="0"/>
        <v>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</row>
    <row r="64" spans="1:54" s="19" customFormat="1" ht="51.75" x14ac:dyDescent="0.25">
      <c r="A64" s="9">
        <f t="shared" si="1"/>
        <v>49</v>
      </c>
      <c r="B64" s="19" t="s">
        <v>31</v>
      </c>
      <c r="C64" s="19" t="s">
        <v>52</v>
      </c>
      <c r="D64" s="19">
        <v>20</v>
      </c>
      <c r="F64" s="9">
        <f t="shared" si="0"/>
        <v>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</row>
    <row r="65" spans="1:54" s="19" customFormat="1" ht="34.5" x14ac:dyDescent="0.25">
      <c r="A65" s="9">
        <f t="shared" si="1"/>
        <v>50</v>
      </c>
      <c r="B65" s="19" t="s">
        <v>32</v>
      </c>
      <c r="C65" s="19" t="s">
        <v>52</v>
      </c>
      <c r="D65" s="19">
        <v>20</v>
      </c>
      <c r="F65" s="9">
        <f t="shared" si="0"/>
        <v>0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</row>
    <row r="66" spans="1:54" s="19" customFormat="1" ht="34.5" x14ac:dyDescent="0.25">
      <c r="A66" s="9">
        <f t="shared" si="1"/>
        <v>51</v>
      </c>
      <c r="B66" s="19" t="s">
        <v>33</v>
      </c>
      <c r="C66" s="19" t="s">
        <v>52</v>
      </c>
      <c r="D66" s="19">
        <v>24</v>
      </c>
      <c r="F66" s="9">
        <f t="shared" si="0"/>
        <v>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</row>
    <row r="67" spans="1:54" s="19" customFormat="1" ht="34.5" x14ac:dyDescent="0.25">
      <c r="A67" s="9">
        <f t="shared" si="1"/>
        <v>52</v>
      </c>
      <c r="B67" s="19" t="s">
        <v>34</v>
      </c>
      <c r="C67" s="19" t="s">
        <v>64</v>
      </c>
      <c r="D67" s="19">
        <v>40</v>
      </c>
      <c r="F67" s="9">
        <f t="shared" si="0"/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</row>
    <row r="68" spans="1:54" s="19" customFormat="1" ht="34.5" x14ac:dyDescent="0.25">
      <c r="A68" s="9">
        <f t="shared" si="1"/>
        <v>53</v>
      </c>
      <c r="B68" s="19" t="s">
        <v>35</v>
      </c>
      <c r="C68" s="19" t="s">
        <v>64</v>
      </c>
      <c r="D68" s="19">
        <v>20</v>
      </c>
      <c r="F68" s="9">
        <f t="shared" si="0"/>
        <v>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</row>
    <row r="69" spans="1:54" s="19" customFormat="1" x14ac:dyDescent="0.25">
      <c r="A69" s="9">
        <f t="shared" si="1"/>
        <v>54</v>
      </c>
      <c r="B69" s="19" t="s">
        <v>36</v>
      </c>
      <c r="C69" s="19" t="s">
        <v>44</v>
      </c>
      <c r="D69" s="19">
        <v>6.5</v>
      </c>
      <c r="F69" s="9">
        <f t="shared" si="0"/>
        <v>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1:54" s="19" customFormat="1" ht="34.5" x14ac:dyDescent="0.25">
      <c r="A70" s="9">
        <f t="shared" si="1"/>
        <v>55</v>
      </c>
      <c r="B70" s="19" t="s">
        <v>37</v>
      </c>
      <c r="C70" s="19" t="s">
        <v>44</v>
      </c>
      <c r="D70" s="19">
        <v>91</v>
      </c>
      <c r="F70" s="9">
        <f t="shared" si="0"/>
        <v>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</row>
    <row r="71" spans="1:54" s="19" customFormat="1" ht="69" x14ac:dyDescent="0.25">
      <c r="A71" s="9">
        <f t="shared" si="1"/>
        <v>56</v>
      </c>
      <c r="B71" s="19" t="s">
        <v>235</v>
      </c>
      <c r="C71" s="19" t="s">
        <v>52</v>
      </c>
      <c r="D71" s="19">
        <v>910</v>
      </c>
      <c r="F71" s="9">
        <f t="shared" si="0"/>
        <v>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</row>
    <row r="72" spans="1:54" s="19" customFormat="1" ht="34.5" x14ac:dyDescent="0.25">
      <c r="A72" s="9">
        <f t="shared" si="1"/>
        <v>57</v>
      </c>
      <c r="B72" s="19" t="s">
        <v>255</v>
      </c>
      <c r="C72" s="19" t="s">
        <v>52</v>
      </c>
      <c r="D72" s="19">
        <v>23</v>
      </c>
      <c r="F72" s="9">
        <f t="shared" si="0"/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</row>
    <row r="73" spans="1:54" s="19" customFormat="1" ht="34.5" x14ac:dyDescent="0.25">
      <c r="A73" s="9">
        <f t="shared" si="1"/>
        <v>58</v>
      </c>
      <c r="B73" s="19" t="s">
        <v>256</v>
      </c>
      <c r="C73" s="19" t="s">
        <v>52</v>
      </c>
      <c r="D73" s="19">
        <v>99.1</v>
      </c>
      <c r="F73" s="9">
        <f t="shared" si="0"/>
        <v>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</row>
    <row r="74" spans="1:54" s="19" customFormat="1" ht="34.5" x14ac:dyDescent="0.25">
      <c r="A74" s="9">
        <f t="shared" si="1"/>
        <v>59</v>
      </c>
      <c r="B74" s="19" t="s">
        <v>37</v>
      </c>
      <c r="C74" s="19" t="s">
        <v>44</v>
      </c>
      <c r="F74" s="9">
        <f t="shared" si="0"/>
        <v>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</row>
    <row r="75" spans="1:54" s="19" customFormat="1" x14ac:dyDescent="0.25">
      <c r="A75" s="49" t="s">
        <v>38</v>
      </c>
      <c r="B75" s="49"/>
      <c r="C75" s="49"/>
      <c r="D75" s="49"/>
      <c r="E75" s="49"/>
      <c r="F75" s="4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</row>
    <row r="76" spans="1:54" s="19" customFormat="1" x14ac:dyDescent="0.25">
      <c r="A76" s="9">
        <v>60</v>
      </c>
      <c r="B76" s="19" t="s">
        <v>39</v>
      </c>
      <c r="C76" s="19" t="s">
        <v>64</v>
      </c>
      <c r="D76" s="19">
        <v>8</v>
      </c>
      <c r="F76" s="9">
        <f t="shared" si="0"/>
        <v>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</row>
    <row r="77" spans="1:54" s="19" customFormat="1" x14ac:dyDescent="0.25">
      <c r="A77" s="9">
        <v>61</v>
      </c>
      <c r="B77" s="19" t="s">
        <v>40</v>
      </c>
      <c r="C77" s="19" t="s">
        <v>64</v>
      </c>
      <c r="D77" s="19">
        <v>18</v>
      </c>
      <c r="F77" s="9">
        <f t="shared" si="0"/>
        <v>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</row>
    <row r="78" spans="1:54" s="19" customFormat="1" ht="34.5" x14ac:dyDescent="0.25">
      <c r="A78" s="9">
        <v>62</v>
      </c>
      <c r="B78" s="19" t="s">
        <v>41</v>
      </c>
      <c r="C78" s="19" t="s">
        <v>52</v>
      </c>
      <c r="D78" s="19">
        <v>5.6</v>
      </c>
      <c r="F78" s="9">
        <f t="shared" si="0"/>
        <v>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</row>
    <row r="79" spans="1:54" s="19" customFormat="1" x14ac:dyDescent="0.25">
      <c r="A79" s="49" t="s">
        <v>42</v>
      </c>
      <c r="B79" s="49"/>
      <c r="C79" s="49"/>
      <c r="D79" s="49"/>
      <c r="E79" s="49"/>
      <c r="F79" s="4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</row>
    <row r="80" spans="1:54" s="19" customFormat="1" ht="51.75" x14ac:dyDescent="0.25">
      <c r="A80" s="9">
        <f>A78+1</f>
        <v>63</v>
      </c>
      <c r="B80" s="25" t="s">
        <v>43</v>
      </c>
      <c r="C80" s="26" t="s">
        <v>44</v>
      </c>
      <c r="D80" s="27">
        <v>85.554000000000002</v>
      </c>
      <c r="F80" s="9">
        <f t="shared" ref="F80:F141" si="2">ROUND((D80*E80),2)</f>
        <v>0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</row>
    <row r="81" spans="1:54" s="19" customFormat="1" ht="51.75" x14ac:dyDescent="0.25">
      <c r="A81" s="9">
        <f>A80+1</f>
        <v>64</v>
      </c>
      <c r="B81" s="25" t="s">
        <v>45</v>
      </c>
      <c r="C81" s="26" t="s">
        <v>44</v>
      </c>
      <c r="D81" s="27">
        <v>5.7030000000000003</v>
      </c>
      <c r="F81" s="9">
        <f t="shared" si="2"/>
        <v>0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</row>
    <row r="82" spans="1:54" s="19" customFormat="1" ht="34.5" x14ac:dyDescent="0.25">
      <c r="A82" s="9">
        <f t="shared" ref="A82:A88" si="3">A81+1</f>
        <v>65</v>
      </c>
      <c r="B82" s="25" t="s">
        <v>46</v>
      </c>
      <c r="C82" s="26" t="s">
        <v>44</v>
      </c>
      <c r="D82" s="27">
        <v>78.605999999999995</v>
      </c>
      <c r="F82" s="9">
        <f t="shared" si="2"/>
        <v>0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</row>
    <row r="83" spans="1:54" s="19" customFormat="1" ht="34.5" x14ac:dyDescent="0.25">
      <c r="A83" s="9">
        <f t="shared" si="3"/>
        <v>66</v>
      </c>
      <c r="B83" s="25" t="s">
        <v>47</v>
      </c>
      <c r="C83" s="26" t="s">
        <v>44</v>
      </c>
      <c r="D83" s="27">
        <v>78.605999999999995</v>
      </c>
      <c r="F83" s="9">
        <f t="shared" si="2"/>
        <v>0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</row>
    <row r="84" spans="1:54" s="19" customFormat="1" ht="34.5" x14ac:dyDescent="0.25">
      <c r="A84" s="9">
        <f t="shared" si="3"/>
        <v>67</v>
      </c>
      <c r="B84" s="25" t="s">
        <v>48</v>
      </c>
      <c r="C84" s="26" t="s">
        <v>44</v>
      </c>
      <c r="D84" s="27">
        <v>12.651</v>
      </c>
      <c r="F84" s="9">
        <f t="shared" si="2"/>
        <v>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</row>
    <row r="85" spans="1:54" s="19" customFormat="1" ht="34.5" x14ac:dyDescent="0.25">
      <c r="A85" s="9">
        <f t="shared" si="3"/>
        <v>68</v>
      </c>
      <c r="B85" s="25" t="s">
        <v>49</v>
      </c>
      <c r="C85" s="26" t="s">
        <v>44</v>
      </c>
      <c r="D85" s="27">
        <v>12.651</v>
      </c>
      <c r="F85" s="9">
        <f t="shared" si="2"/>
        <v>0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</row>
    <row r="86" spans="1:54" s="19" customFormat="1" ht="34.5" x14ac:dyDescent="0.25">
      <c r="A86" s="9">
        <f t="shared" si="3"/>
        <v>69</v>
      </c>
      <c r="B86" s="25" t="s">
        <v>50</v>
      </c>
      <c r="C86" s="26" t="s">
        <v>44</v>
      </c>
      <c r="D86" s="27">
        <v>1.5089999999999999</v>
      </c>
      <c r="F86" s="9">
        <f t="shared" si="2"/>
        <v>0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</row>
    <row r="87" spans="1:54" s="19" customFormat="1" ht="34.5" x14ac:dyDescent="0.25">
      <c r="A87" s="9">
        <f t="shared" si="3"/>
        <v>70</v>
      </c>
      <c r="B87" s="25" t="s">
        <v>51</v>
      </c>
      <c r="C87" s="26" t="s">
        <v>52</v>
      </c>
      <c r="D87" s="27">
        <v>55.71</v>
      </c>
      <c r="F87" s="9">
        <f t="shared" si="2"/>
        <v>0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</row>
    <row r="88" spans="1:54" s="19" customFormat="1" ht="138" x14ac:dyDescent="0.25">
      <c r="A88" s="9">
        <f t="shared" si="3"/>
        <v>71</v>
      </c>
      <c r="B88" s="25" t="s">
        <v>53</v>
      </c>
      <c r="C88" s="26" t="s">
        <v>54</v>
      </c>
      <c r="D88" s="27">
        <v>32.82</v>
      </c>
      <c r="F88" s="9">
        <f t="shared" si="2"/>
        <v>0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</row>
    <row r="89" spans="1:54" s="19" customFormat="1" x14ac:dyDescent="0.25">
      <c r="A89" s="49" t="s">
        <v>55</v>
      </c>
      <c r="B89" s="49"/>
      <c r="C89" s="49"/>
      <c r="D89" s="49"/>
      <c r="E89" s="49"/>
      <c r="F89" s="49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</row>
    <row r="90" spans="1:54" s="19" customFormat="1" ht="51.75" x14ac:dyDescent="0.25">
      <c r="A90" s="9">
        <f>A88+1</f>
        <v>72</v>
      </c>
      <c r="B90" s="25" t="s">
        <v>43</v>
      </c>
      <c r="C90" s="26" t="s">
        <v>44</v>
      </c>
      <c r="D90" s="27">
        <v>35.743000000000002</v>
      </c>
      <c r="F90" s="9">
        <f t="shared" si="2"/>
        <v>0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</row>
    <row r="91" spans="1:54" s="19" customFormat="1" ht="51.75" x14ac:dyDescent="0.25">
      <c r="A91" s="9">
        <f>A90+1</f>
        <v>73</v>
      </c>
      <c r="B91" s="25" t="s">
        <v>45</v>
      </c>
      <c r="C91" s="26" t="s">
        <v>44</v>
      </c>
      <c r="D91" s="27">
        <v>3.5739999999999998</v>
      </c>
      <c r="F91" s="9">
        <f t="shared" si="2"/>
        <v>0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</row>
    <row r="92" spans="1:54" s="19" customFormat="1" ht="34.5" x14ac:dyDescent="0.25">
      <c r="A92" s="9">
        <f t="shared" ref="A92:A98" si="4">A91+1</f>
        <v>74</v>
      </c>
      <c r="B92" s="25" t="s">
        <v>46</v>
      </c>
      <c r="C92" s="26" t="s">
        <v>44</v>
      </c>
      <c r="D92" s="27">
        <v>37.011000000000003</v>
      </c>
      <c r="F92" s="9">
        <f t="shared" si="2"/>
        <v>0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</row>
    <row r="93" spans="1:54" s="19" customFormat="1" ht="34.5" x14ac:dyDescent="0.25">
      <c r="A93" s="9">
        <f t="shared" si="4"/>
        <v>75</v>
      </c>
      <c r="B93" s="25" t="s">
        <v>56</v>
      </c>
      <c r="C93" s="26" t="s">
        <v>44</v>
      </c>
      <c r="D93" s="27">
        <v>37.011000000000003</v>
      </c>
      <c r="F93" s="9">
        <f t="shared" si="2"/>
        <v>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</row>
    <row r="94" spans="1:54" s="19" customFormat="1" ht="34.5" x14ac:dyDescent="0.25">
      <c r="A94" s="9">
        <f t="shared" si="4"/>
        <v>76</v>
      </c>
      <c r="B94" s="25" t="s">
        <v>48</v>
      </c>
      <c r="C94" s="26" t="s">
        <v>44</v>
      </c>
      <c r="D94" s="27">
        <v>2.306</v>
      </c>
      <c r="F94" s="9">
        <f t="shared" si="2"/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</row>
    <row r="95" spans="1:54" s="19" customFormat="1" ht="34.5" x14ac:dyDescent="0.25">
      <c r="A95" s="9">
        <f t="shared" si="4"/>
        <v>77</v>
      </c>
      <c r="B95" s="25" t="s">
        <v>49</v>
      </c>
      <c r="C95" s="26" t="s">
        <v>44</v>
      </c>
      <c r="D95" s="27">
        <v>2.306</v>
      </c>
      <c r="F95" s="9">
        <f t="shared" si="2"/>
        <v>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</row>
    <row r="96" spans="1:54" s="19" customFormat="1" ht="34.5" x14ac:dyDescent="0.25">
      <c r="A96" s="9">
        <f t="shared" si="4"/>
        <v>78</v>
      </c>
      <c r="B96" s="25" t="s">
        <v>50</v>
      </c>
      <c r="C96" s="26" t="s">
        <v>44</v>
      </c>
      <c r="D96" s="27">
        <v>1.5089999999999999</v>
      </c>
      <c r="F96" s="9">
        <f t="shared" si="2"/>
        <v>0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</row>
    <row r="97" spans="1:54" s="19" customFormat="1" ht="69" x14ac:dyDescent="0.25">
      <c r="A97" s="9">
        <f t="shared" si="4"/>
        <v>79</v>
      </c>
      <c r="B97" s="25" t="s">
        <v>57</v>
      </c>
      <c r="C97" s="26" t="s">
        <v>44</v>
      </c>
      <c r="D97" s="27">
        <v>0.79700000000000004</v>
      </c>
      <c r="F97" s="9">
        <f t="shared" si="2"/>
        <v>0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</row>
    <row r="98" spans="1:54" s="19" customFormat="1" ht="86.25" x14ac:dyDescent="0.25">
      <c r="A98" s="9">
        <f t="shared" si="4"/>
        <v>80</v>
      </c>
      <c r="B98" s="25" t="s">
        <v>58</v>
      </c>
      <c r="C98" s="26" t="s">
        <v>54</v>
      </c>
      <c r="D98" s="27">
        <v>18.14</v>
      </c>
      <c r="F98" s="9">
        <f t="shared" si="2"/>
        <v>0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</row>
    <row r="99" spans="1:54" s="19" customFormat="1" x14ac:dyDescent="0.25">
      <c r="A99" s="28" t="s">
        <v>59</v>
      </c>
      <c r="B99" s="29"/>
      <c r="C99" s="29"/>
      <c r="D99" s="29"/>
      <c r="E99" s="29"/>
      <c r="F99" s="51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</row>
    <row r="100" spans="1:54" s="19" customFormat="1" ht="69" x14ac:dyDescent="0.25">
      <c r="A100" s="9">
        <f>A98+1</f>
        <v>81</v>
      </c>
      <c r="B100" s="25" t="s">
        <v>60</v>
      </c>
      <c r="C100" s="26" t="s">
        <v>44</v>
      </c>
      <c r="D100" s="27">
        <v>20.9</v>
      </c>
      <c r="F100" s="9">
        <f t="shared" si="2"/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</row>
    <row r="101" spans="1:54" s="19" customFormat="1" ht="34.5" x14ac:dyDescent="0.25">
      <c r="A101" s="9">
        <f>A100+1</f>
        <v>82</v>
      </c>
      <c r="B101" s="25" t="s">
        <v>61</v>
      </c>
      <c r="C101" s="26" t="s">
        <v>44</v>
      </c>
      <c r="D101" s="27">
        <v>17.844000000000001</v>
      </c>
      <c r="F101" s="9">
        <f t="shared" si="2"/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</row>
    <row r="102" spans="1:54" s="19" customFormat="1" ht="34.5" x14ac:dyDescent="0.25">
      <c r="A102" s="9">
        <f t="shared" ref="A102:A106" si="5">A101+1</f>
        <v>83</v>
      </c>
      <c r="B102" s="25" t="s">
        <v>56</v>
      </c>
      <c r="C102" s="26" t="s">
        <v>44</v>
      </c>
      <c r="D102" s="27">
        <v>17.844000000000001</v>
      </c>
      <c r="F102" s="9">
        <f t="shared" si="2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</row>
    <row r="103" spans="1:54" s="19" customFormat="1" ht="34.5" x14ac:dyDescent="0.25">
      <c r="A103" s="9">
        <f t="shared" si="5"/>
        <v>84</v>
      </c>
      <c r="B103" s="25" t="s">
        <v>48</v>
      </c>
      <c r="C103" s="26" t="s">
        <v>44</v>
      </c>
      <c r="D103" s="27">
        <v>3.056</v>
      </c>
      <c r="F103" s="9">
        <f t="shared" si="2"/>
        <v>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</row>
    <row r="104" spans="1:54" s="19" customFormat="1" ht="34.5" x14ac:dyDescent="0.25">
      <c r="A104" s="9">
        <f t="shared" si="5"/>
        <v>85</v>
      </c>
      <c r="B104" s="25" t="s">
        <v>49</v>
      </c>
      <c r="C104" s="26" t="s">
        <v>44</v>
      </c>
      <c r="D104" s="27">
        <v>3.056</v>
      </c>
      <c r="F104" s="9">
        <f t="shared" si="2"/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</row>
    <row r="105" spans="1:54" s="19" customFormat="1" ht="51.75" x14ac:dyDescent="0.25">
      <c r="A105" s="9">
        <f t="shared" si="5"/>
        <v>86</v>
      </c>
      <c r="B105" s="25" t="s">
        <v>62</v>
      </c>
      <c r="C105" s="26" t="s">
        <v>44</v>
      </c>
      <c r="D105" s="27">
        <v>0.72499999999999998</v>
      </c>
      <c r="F105" s="9">
        <f t="shared" si="2"/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</row>
    <row r="106" spans="1:54" s="19" customFormat="1" ht="51.75" x14ac:dyDescent="0.25">
      <c r="A106" s="9">
        <f t="shared" si="5"/>
        <v>87</v>
      </c>
      <c r="B106" s="25" t="s">
        <v>63</v>
      </c>
      <c r="C106" s="26" t="s">
        <v>64</v>
      </c>
      <c r="D106" s="27">
        <v>29</v>
      </c>
      <c r="F106" s="9">
        <f t="shared" si="2"/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</row>
    <row r="107" spans="1:54" s="19" customFormat="1" x14ac:dyDescent="0.25">
      <c r="A107" s="49" t="s">
        <v>65</v>
      </c>
      <c r="B107" s="49"/>
      <c r="C107" s="49"/>
      <c r="D107" s="49"/>
      <c r="E107" s="49"/>
      <c r="F107" s="49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</row>
    <row r="108" spans="1:54" s="19" customFormat="1" ht="69" x14ac:dyDescent="0.25">
      <c r="A108" s="9">
        <v>88</v>
      </c>
      <c r="B108" s="25" t="s">
        <v>66</v>
      </c>
      <c r="C108" s="26" t="s">
        <v>67</v>
      </c>
      <c r="D108" s="27">
        <v>0.191</v>
      </c>
      <c r="F108" s="9">
        <f t="shared" si="2"/>
        <v>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</row>
    <row r="109" spans="1:54" s="19" customFormat="1" ht="69" x14ac:dyDescent="0.25">
      <c r="A109" s="9">
        <v>89</v>
      </c>
      <c r="B109" s="25" t="s">
        <v>68</v>
      </c>
      <c r="C109" s="26" t="s">
        <v>67</v>
      </c>
      <c r="D109" s="27">
        <v>0.69299999999999995</v>
      </c>
      <c r="F109" s="9">
        <f t="shared" si="2"/>
        <v>0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</row>
    <row r="110" spans="1:54" s="19" customFormat="1" x14ac:dyDescent="0.25">
      <c r="A110" s="49" t="s">
        <v>69</v>
      </c>
      <c r="B110" s="49"/>
      <c r="C110" s="49"/>
      <c r="D110" s="49"/>
      <c r="E110" s="49"/>
      <c r="F110" s="4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</row>
    <row r="111" spans="1:54" s="19" customFormat="1" ht="69" x14ac:dyDescent="0.25">
      <c r="A111" s="9">
        <v>90</v>
      </c>
      <c r="B111" s="25" t="s">
        <v>70</v>
      </c>
      <c r="C111" s="26" t="s">
        <v>71</v>
      </c>
      <c r="D111" s="27">
        <v>10</v>
      </c>
      <c r="F111" s="9">
        <f t="shared" si="2"/>
        <v>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</row>
    <row r="112" spans="1:54" s="19" customFormat="1" ht="69" x14ac:dyDescent="0.25">
      <c r="A112" s="9">
        <v>91</v>
      </c>
      <c r="B112" s="25" t="s">
        <v>72</v>
      </c>
      <c r="C112" s="26" t="s">
        <v>71</v>
      </c>
      <c r="D112" s="27">
        <v>4</v>
      </c>
      <c r="F112" s="9">
        <f t="shared" si="2"/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</row>
    <row r="113" spans="1:54" s="19" customFormat="1" ht="69" x14ac:dyDescent="0.25">
      <c r="A113" s="9">
        <v>92</v>
      </c>
      <c r="B113" s="25" t="s">
        <v>73</v>
      </c>
      <c r="C113" s="26" t="s">
        <v>71</v>
      </c>
      <c r="D113" s="27">
        <v>10</v>
      </c>
      <c r="F113" s="9">
        <f t="shared" si="2"/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</row>
    <row r="114" spans="1:54" s="19" customFormat="1" ht="17.25" customHeight="1" x14ac:dyDescent="0.25">
      <c r="A114" s="49" t="s">
        <v>74</v>
      </c>
      <c r="B114" s="49"/>
      <c r="C114" s="49"/>
      <c r="D114" s="49"/>
      <c r="E114" s="49"/>
      <c r="F114" s="49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</row>
    <row r="115" spans="1:54" s="19" customFormat="1" ht="17.25" customHeight="1" x14ac:dyDescent="0.25">
      <c r="A115" s="49" t="s">
        <v>75</v>
      </c>
      <c r="B115" s="49"/>
      <c r="C115" s="49"/>
      <c r="D115" s="49"/>
      <c r="E115" s="49"/>
      <c r="F115" s="49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</row>
    <row r="116" spans="1:54" s="19" customFormat="1" x14ac:dyDescent="0.25">
      <c r="A116" s="9">
        <v>93</v>
      </c>
      <c r="B116" s="19" t="s">
        <v>76</v>
      </c>
      <c r="C116" s="19" t="s">
        <v>44</v>
      </c>
      <c r="D116" s="19">
        <v>1</v>
      </c>
      <c r="F116" s="9">
        <f t="shared" si="2"/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</row>
    <row r="117" spans="1:54" s="19" customFormat="1" x14ac:dyDescent="0.25">
      <c r="A117" s="9">
        <v>94</v>
      </c>
      <c r="B117" s="19" t="s">
        <v>77</v>
      </c>
      <c r="C117" s="19" t="s">
        <v>64</v>
      </c>
      <c r="D117" s="19">
        <v>16</v>
      </c>
      <c r="F117" s="9">
        <f t="shared" si="2"/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</row>
    <row r="118" spans="1:54" s="19" customFormat="1" x14ac:dyDescent="0.25">
      <c r="A118" s="9">
        <f>A117+1</f>
        <v>95</v>
      </c>
      <c r="B118" s="19" t="s">
        <v>78</v>
      </c>
      <c r="C118" s="19" t="s">
        <v>64</v>
      </c>
      <c r="D118" s="19">
        <v>16</v>
      </c>
      <c r="F118" s="9">
        <f t="shared" si="2"/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</row>
    <row r="119" spans="1:54" s="19" customFormat="1" x14ac:dyDescent="0.25">
      <c r="A119" s="9">
        <f t="shared" ref="A119:A126" si="6">A118+1</f>
        <v>96</v>
      </c>
      <c r="B119" s="19" t="s">
        <v>79</v>
      </c>
      <c r="C119" s="19" t="s">
        <v>64</v>
      </c>
      <c r="D119" s="19">
        <v>16</v>
      </c>
      <c r="F119" s="9">
        <f t="shared" si="2"/>
        <v>0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</row>
    <row r="120" spans="1:54" s="19" customFormat="1" x14ac:dyDescent="0.25">
      <c r="A120" s="9">
        <f t="shared" si="6"/>
        <v>97</v>
      </c>
      <c r="B120" s="19" t="s">
        <v>80</v>
      </c>
      <c r="C120" s="19" t="s">
        <v>64</v>
      </c>
      <c r="D120" s="19">
        <v>16</v>
      </c>
      <c r="F120" s="9">
        <f t="shared" si="2"/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</row>
    <row r="121" spans="1:54" s="19" customFormat="1" x14ac:dyDescent="0.25">
      <c r="A121" s="9">
        <f t="shared" si="6"/>
        <v>98</v>
      </c>
      <c r="B121" s="19" t="s">
        <v>81</v>
      </c>
      <c r="C121" s="19" t="s">
        <v>64</v>
      </c>
      <c r="D121" s="19">
        <v>4</v>
      </c>
      <c r="F121" s="9">
        <f t="shared" si="2"/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</row>
    <row r="122" spans="1:54" s="19" customFormat="1" x14ac:dyDescent="0.25">
      <c r="A122" s="9">
        <f t="shared" si="6"/>
        <v>99</v>
      </c>
      <c r="B122" s="19" t="s">
        <v>82</v>
      </c>
      <c r="C122" s="19" t="s">
        <v>64</v>
      </c>
      <c r="D122" s="19">
        <v>12</v>
      </c>
      <c r="F122" s="9">
        <f t="shared" si="2"/>
        <v>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</row>
    <row r="123" spans="1:54" s="19" customFormat="1" ht="34.5" x14ac:dyDescent="0.25">
      <c r="A123" s="9">
        <f t="shared" si="6"/>
        <v>100</v>
      </c>
      <c r="B123" s="19" t="s">
        <v>83</v>
      </c>
      <c r="C123" s="19" t="s">
        <v>54</v>
      </c>
      <c r="D123" s="19">
        <v>6</v>
      </c>
      <c r="F123" s="9">
        <f t="shared" si="2"/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</row>
    <row r="124" spans="1:54" s="19" customFormat="1" x14ac:dyDescent="0.25">
      <c r="A124" s="9">
        <f t="shared" si="6"/>
        <v>101</v>
      </c>
      <c r="B124" s="19" t="s">
        <v>84</v>
      </c>
      <c r="C124" s="19" t="s">
        <v>54</v>
      </c>
      <c r="D124" s="19">
        <v>3</v>
      </c>
      <c r="F124" s="9">
        <f t="shared" si="2"/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</row>
    <row r="125" spans="1:54" s="19" customFormat="1" x14ac:dyDescent="0.25">
      <c r="A125" s="9">
        <f t="shared" si="6"/>
        <v>102</v>
      </c>
      <c r="B125" s="19" t="s">
        <v>85</v>
      </c>
      <c r="C125" s="19" t="s">
        <v>64</v>
      </c>
      <c r="D125" s="19">
        <v>10</v>
      </c>
      <c r="F125" s="9">
        <f t="shared" si="2"/>
        <v>0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</row>
    <row r="126" spans="1:54" s="19" customFormat="1" ht="34.5" x14ac:dyDescent="0.25">
      <c r="A126" s="9">
        <f t="shared" si="6"/>
        <v>103</v>
      </c>
      <c r="B126" s="19" t="s">
        <v>86</v>
      </c>
      <c r="C126" s="19" t="s">
        <v>96</v>
      </c>
      <c r="D126" s="19">
        <v>1</v>
      </c>
      <c r="F126" s="9">
        <f t="shared" si="2"/>
        <v>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</row>
    <row r="127" spans="1:54" s="19" customFormat="1" ht="17.25" customHeight="1" x14ac:dyDescent="0.25">
      <c r="A127" s="49" t="s">
        <v>87</v>
      </c>
      <c r="B127" s="49"/>
      <c r="C127" s="49"/>
      <c r="D127" s="49"/>
      <c r="E127" s="49"/>
      <c r="F127" s="4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</row>
    <row r="128" spans="1:54" s="19" customFormat="1" x14ac:dyDescent="0.25">
      <c r="A128" s="9">
        <v>104</v>
      </c>
      <c r="B128" s="19" t="s">
        <v>88</v>
      </c>
      <c r="C128" s="19" t="s">
        <v>54</v>
      </c>
      <c r="D128" s="19">
        <v>335</v>
      </c>
      <c r="F128" s="9">
        <f t="shared" si="2"/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</row>
    <row r="129" spans="1:54" s="19" customFormat="1" ht="34.5" x14ac:dyDescent="0.25">
      <c r="A129" s="9">
        <v>105</v>
      </c>
      <c r="B129" s="19" t="s">
        <v>89</v>
      </c>
      <c r="C129" s="19" t="s">
        <v>54</v>
      </c>
      <c r="D129" s="19">
        <v>335</v>
      </c>
      <c r="F129" s="9">
        <f t="shared" si="2"/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</row>
    <row r="130" spans="1:54" s="19" customFormat="1" ht="34.5" x14ac:dyDescent="0.25">
      <c r="A130" s="9">
        <f>A129+1</f>
        <v>106</v>
      </c>
      <c r="B130" s="19" t="s">
        <v>90</v>
      </c>
      <c r="C130" s="19" t="s">
        <v>54</v>
      </c>
      <c r="D130" s="19">
        <v>335</v>
      </c>
      <c r="F130" s="9">
        <f t="shared" si="2"/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</row>
    <row r="131" spans="1:54" s="19" customFormat="1" ht="51.75" x14ac:dyDescent="0.25">
      <c r="A131" s="9">
        <f t="shared" ref="A131:A136" si="7">A130+1</f>
        <v>107</v>
      </c>
      <c r="B131" s="19" t="s">
        <v>91</v>
      </c>
      <c r="C131" s="19" t="s">
        <v>54</v>
      </c>
      <c r="D131" s="19">
        <v>185</v>
      </c>
      <c r="F131" s="9">
        <f t="shared" si="2"/>
        <v>0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</row>
    <row r="132" spans="1:54" s="19" customFormat="1" x14ac:dyDescent="0.25">
      <c r="A132" s="9">
        <f t="shared" si="7"/>
        <v>108</v>
      </c>
      <c r="B132" s="19" t="s">
        <v>92</v>
      </c>
      <c r="C132" s="19" t="s">
        <v>54</v>
      </c>
      <c r="D132" s="19">
        <v>376</v>
      </c>
      <c r="F132" s="9">
        <f t="shared" si="2"/>
        <v>0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</row>
    <row r="133" spans="1:54" s="19" customFormat="1" x14ac:dyDescent="0.25">
      <c r="A133" s="9">
        <f t="shared" si="7"/>
        <v>109</v>
      </c>
      <c r="B133" s="19" t="s">
        <v>93</v>
      </c>
      <c r="C133" s="19" t="s">
        <v>44</v>
      </c>
      <c r="D133" s="19">
        <v>123</v>
      </c>
      <c r="F133" s="9">
        <f t="shared" si="2"/>
        <v>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</row>
    <row r="134" spans="1:54" s="19" customFormat="1" x14ac:dyDescent="0.25">
      <c r="A134" s="9">
        <f t="shared" si="7"/>
        <v>110</v>
      </c>
      <c r="B134" s="19" t="s">
        <v>94</v>
      </c>
      <c r="C134" s="19" t="s">
        <v>54</v>
      </c>
      <c r="D134" s="19">
        <v>458</v>
      </c>
      <c r="F134" s="9">
        <f t="shared" si="2"/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</row>
    <row r="135" spans="1:54" s="19" customFormat="1" x14ac:dyDescent="0.25">
      <c r="A135" s="9">
        <f t="shared" si="7"/>
        <v>111</v>
      </c>
      <c r="B135" s="19" t="s">
        <v>85</v>
      </c>
      <c r="C135" s="19" t="s">
        <v>64</v>
      </c>
      <c r="D135" s="19">
        <v>8</v>
      </c>
      <c r="F135" s="9">
        <f t="shared" si="2"/>
        <v>0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</row>
    <row r="136" spans="1:54" s="19" customFormat="1" ht="34.5" x14ac:dyDescent="0.25">
      <c r="A136" s="9">
        <f t="shared" si="7"/>
        <v>112</v>
      </c>
      <c r="B136" s="19" t="s">
        <v>95</v>
      </c>
      <c r="C136" s="19" t="s">
        <v>96</v>
      </c>
      <c r="D136" s="19">
        <v>16</v>
      </c>
      <c r="F136" s="9">
        <f t="shared" si="2"/>
        <v>0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</row>
    <row r="137" spans="1:54" s="19" customFormat="1" x14ac:dyDescent="0.25">
      <c r="A137" s="49" t="s">
        <v>97</v>
      </c>
      <c r="B137" s="49"/>
      <c r="C137" s="49"/>
      <c r="D137" s="49"/>
      <c r="E137" s="49"/>
      <c r="F137" s="4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</row>
    <row r="138" spans="1:54" s="19" customFormat="1" ht="34.5" x14ac:dyDescent="0.25">
      <c r="A138" s="9">
        <f>A136+1</f>
        <v>113</v>
      </c>
      <c r="B138" s="25" t="s">
        <v>98</v>
      </c>
      <c r="C138" s="26" t="s">
        <v>44</v>
      </c>
      <c r="D138" s="27">
        <f>328.55+100</f>
        <v>428.55</v>
      </c>
      <c r="F138" s="9">
        <f t="shared" si="2"/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</row>
    <row r="139" spans="1:54" s="19" customFormat="1" ht="86.25" x14ac:dyDescent="0.25">
      <c r="A139" s="9">
        <f>A138+1</f>
        <v>114</v>
      </c>
      <c r="B139" s="25" t="s">
        <v>99</v>
      </c>
      <c r="C139" s="26" t="s">
        <v>44</v>
      </c>
      <c r="D139" s="27">
        <v>33.07</v>
      </c>
      <c r="F139" s="9">
        <f t="shared" si="2"/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</row>
    <row r="140" spans="1:54" s="19" customFormat="1" ht="86.25" x14ac:dyDescent="0.25">
      <c r="A140" s="9">
        <f t="shared" ref="A140:A166" si="8">A139+1</f>
        <v>115</v>
      </c>
      <c r="B140" s="25" t="s">
        <v>100</v>
      </c>
      <c r="C140" s="26" t="s">
        <v>52</v>
      </c>
      <c r="D140" s="27">
        <v>728.93</v>
      </c>
      <c r="F140" s="9">
        <f t="shared" si="2"/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</row>
    <row r="141" spans="1:54" s="19" customFormat="1" ht="51.75" x14ac:dyDescent="0.25">
      <c r="A141" s="9">
        <f t="shared" si="8"/>
        <v>116</v>
      </c>
      <c r="B141" s="25" t="s">
        <v>101</v>
      </c>
      <c r="C141" s="26" t="s">
        <v>44</v>
      </c>
      <c r="D141" s="27">
        <v>282.54000000000002</v>
      </c>
      <c r="F141" s="9">
        <f t="shared" si="2"/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</row>
    <row r="142" spans="1:54" s="19" customFormat="1" ht="51.75" x14ac:dyDescent="0.25">
      <c r="A142" s="9">
        <f t="shared" si="8"/>
        <v>117</v>
      </c>
      <c r="B142" s="25" t="s">
        <v>127</v>
      </c>
      <c r="C142" s="26" t="s">
        <v>44</v>
      </c>
      <c r="D142" s="27">
        <v>79.08</v>
      </c>
      <c r="F142" s="9">
        <f t="shared" ref="F142:F204" si="9">ROUND((D142*E142),2)</f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</row>
    <row r="143" spans="1:54" s="19" customFormat="1" ht="69" x14ac:dyDescent="0.25">
      <c r="A143" s="9">
        <f t="shared" si="8"/>
        <v>118</v>
      </c>
      <c r="B143" s="25" t="s">
        <v>102</v>
      </c>
      <c r="C143" s="26" t="s">
        <v>67</v>
      </c>
      <c r="D143" s="27">
        <v>126.52</v>
      </c>
      <c r="F143" s="9">
        <f t="shared" si="9"/>
        <v>0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</row>
    <row r="144" spans="1:54" s="19" customFormat="1" ht="34.5" x14ac:dyDescent="0.25">
      <c r="A144" s="9">
        <f t="shared" si="8"/>
        <v>119</v>
      </c>
      <c r="B144" s="25" t="s">
        <v>103</v>
      </c>
      <c r="C144" s="26" t="s">
        <v>52</v>
      </c>
      <c r="D144" s="27">
        <v>55.2</v>
      </c>
      <c r="F144" s="9">
        <f t="shared" si="9"/>
        <v>0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</row>
    <row r="145" spans="1:54" s="19" customFormat="1" ht="34.5" x14ac:dyDescent="0.25">
      <c r="A145" s="9">
        <f t="shared" si="8"/>
        <v>120</v>
      </c>
      <c r="B145" s="25" t="s">
        <v>104</v>
      </c>
      <c r="C145" s="26" t="s">
        <v>52</v>
      </c>
      <c r="D145" s="27">
        <v>47.2</v>
      </c>
      <c r="F145" s="9">
        <f t="shared" si="9"/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</row>
    <row r="146" spans="1:54" s="19" customFormat="1" ht="34.5" x14ac:dyDescent="0.25">
      <c r="A146" s="9">
        <f t="shared" si="8"/>
        <v>121</v>
      </c>
      <c r="B146" s="25" t="s">
        <v>105</v>
      </c>
      <c r="C146" s="26" t="s">
        <v>52</v>
      </c>
      <c r="D146" s="27">
        <v>62.72</v>
      </c>
      <c r="F146" s="9">
        <f t="shared" si="9"/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</row>
    <row r="147" spans="1:54" s="19" customFormat="1" ht="51.75" x14ac:dyDescent="0.25">
      <c r="A147" s="9">
        <f t="shared" si="8"/>
        <v>122</v>
      </c>
      <c r="B147" s="25" t="s">
        <v>106</v>
      </c>
      <c r="C147" s="26" t="s">
        <v>44</v>
      </c>
      <c r="D147" s="27">
        <v>9.08</v>
      </c>
      <c r="F147" s="9">
        <f t="shared" si="9"/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</row>
    <row r="148" spans="1:54" s="19" customFormat="1" ht="34.5" x14ac:dyDescent="0.25">
      <c r="A148" s="9">
        <f t="shared" si="8"/>
        <v>123</v>
      </c>
      <c r="B148" s="25" t="s">
        <v>107</v>
      </c>
      <c r="C148" s="26" t="s">
        <v>52</v>
      </c>
      <c r="D148" s="27">
        <v>62.72</v>
      </c>
      <c r="F148" s="9">
        <f t="shared" si="9"/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</row>
    <row r="149" spans="1:54" s="19" customFormat="1" ht="34.5" x14ac:dyDescent="0.25">
      <c r="A149" s="9">
        <f t="shared" si="8"/>
        <v>124</v>
      </c>
      <c r="B149" s="25" t="s">
        <v>108</v>
      </c>
      <c r="C149" s="26" t="s">
        <v>54</v>
      </c>
      <c r="D149" s="27">
        <v>47.2</v>
      </c>
      <c r="F149" s="9">
        <f t="shared" si="9"/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</row>
    <row r="150" spans="1:54" s="24" customFormat="1" ht="51.75" x14ac:dyDescent="0.3">
      <c r="A150" s="9">
        <f t="shared" si="8"/>
        <v>125</v>
      </c>
      <c r="B150" s="25" t="s">
        <v>109</v>
      </c>
      <c r="C150" s="26" t="s">
        <v>110</v>
      </c>
      <c r="D150" s="27">
        <v>1</v>
      </c>
      <c r="F150" s="9">
        <f t="shared" si="9"/>
        <v>0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</row>
    <row r="151" spans="1:54" s="24" customFormat="1" ht="34.5" x14ac:dyDescent="0.3">
      <c r="A151" s="9">
        <f t="shared" si="8"/>
        <v>126</v>
      </c>
      <c r="B151" s="25" t="s">
        <v>111</v>
      </c>
      <c r="C151" s="26" t="s">
        <v>54</v>
      </c>
      <c r="D151" s="27">
        <v>47.2</v>
      </c>
      <c r="F151" s="9">
        <f t="shared" si="9"/>
        <v>0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</row>
    <row r="152" spans="1:54" s="24" customFormat="1" x14ac:dyDescent="0.3">
      <c r="A152" s="9">
        <f t="shared" si="8"/>
        <v>127</v>
      </c>
      <c r="B152" s="25" t="s">
        <v>112</v>
      </c>
      <c r="C152" s="26" t="s">
        <v>54</v>
      </c>
      <c r="D152" s="27">
        <v>47.2</v>
      </c>
      <c r="F152" s="9">
        <f t="shared" si="9"/>
        <v>0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</row>
    <row r="153" spans="1:54" s="24" customFormat="1" ht="69" x14ac:dyDescent="0.3">
      <c r="A153" s="9">
        <f t="shared" si="8"/>
        <v>128</v>
      </c>
      <c r="B153" s="25" t="s">
        <v>123</v>
      </c>
      <c r="C153" s="26" t="s">
        <v>64</v>
      </c>
      <c r="D153" s="27">
        <v>10</v>
      </c>
      <c r="F153" s="9">
        <f t="shared" si="9"/>
        <v>0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</row>
    <row r="154" spans="1:54" s="24" customFormat="1" x14ac:dyDescent="0.3">
      <c r="A154" s="9">
        <f t="shared" si="8"/>
        <v>129</v>
      </c>
      <c r="B154" s="25" t="s">
        <v>113</v>
      </c>
      <c r="C154" s="26" t="s">
        <v>64</v>
      </c>
      <c r="D154" s="27">
        <v>1</v>
      </c>
      <c r="F154" s="9">
        <f t="shared" si="9"/>
        <v>0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</row>
    <row r="155" spans="1:54" s="24" customFormat="1" ht="34.5" x14ac:dyDescent="0.3">
      <c r="A155" s="9">
        <f t="shared" si="8"/>
        <v>130</v>
      </c>
      <c r="B155" s="25" t="s">
        <v>124</v>
      </c>
      <c r="C155" s="26" t="s">
        <v>64</v>
      </c>
      <c r="D155" s="27">
        <v>7</v>
      </c>
      <c r="F155" s="9">
        <f t="shared" si="9"/>
        <v>0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</row>
    <row r="156" spans="1:54" s="24" customFormat="1" x14ac:dyDescent="0.3">
      <c r="A156" s="9">
        <f t="shared" si="8"/>
        <v>131</v>
      </c>
      <c r="B156" s="25" t="s">
        <v>114</v>
      </c>
      <c r="C156" s="26" t="s">
        <v>64</v>
      </c>
      <c r="D156" s="27">
        <v>2</v>
      </c>
      <c r="F156" s="9">
        <f t="shared" si="9"/>
        <v>0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</row>
    <row r="157" spans="1:54" s="24" customFormat="1" ht="51.75" x14ac:dyDescent="0.3">
      <c r="A157" s="9">
        <f t="shared" si="8"/>
        <v>132</v>
      </c>
      <c r="B157" s="25" t="s">
        <v>115</v>
      </c>
      <c r="C157" s="26" t="s">
        <v>71</v>
      </c>
      <c r="D157" s="27">
        <v>10</v>
      </c>
      <c r="F157" s="9">
        <f t="shared" si="9"/>
        <v>0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</row>
    <row r="158" spans="1:54" s="22" customFormat="1" ht="51.75" x14ac:dyDescent="0.3">
      <c r="A158" s="9">
        <f t="shared" si="8"/>
        <v>133</v>
      </c>
      <c r="B158" s="25" t="s">
        <v>125</v>
      </c>
      <c r="C158" s="26" t="s">
        <v>64</v>
      </c>
      <c r="D158" s="27">
        <v>1</v>
      </c>
      <c r="E158" s="24"/>
      <c r="F158" s="9">
        <f t="shared" si="9"/>
        <v>0</v>
      </c>
    </row>
    <row r="159" spans="1:54" ht="51.75" x14ac:dyDescent="0.3">
      <c r="A159" s="9">
        <f t="shared" si="8"/>
        <v>134</v>
      </c>
      <c r="B159" s="25" t="s">
        <v>116</v>
      </c>
      <c r="C159" s="26" t="s">
        <v>64</v>
      </c>
      <c r="D159" s="27">
        <v>2</v>
      </c>
      <c r="E159" s="24"/>
      <c r="F159" s="9">
        <f t="shared" si="9"/>
        <v>0</v>
      </c>
    </row>
    <row r="160" spans="1:54" ht="51.75" x14ac:dyDescent="0.3">
      <c r="A160" s="9">
        <f t="shared" si="8"/>
        <v>135</v>
      </c>
      <c r="B160" s="25" t="s">
        <v>117</v>
      </c>
      <c r="C160" s="26" t="s">
        <v>64</v>
      </c>
      <c r="D160" s="27">
        <v>1</v>
      </c>
      <c r="E160" s="24"/>
      <c r="F160" s="9">
        <f t="shared" si="9"/>
        <v>0</v>
      </c>
    </row>
    <row r="161" spans="1:6" ht="51.75" x14ac:dyDescent="0.3">
      <c r="A161" s="9">
        <f t="shared" si="8"/>
        <v>136</v>
      </c>
      <c r="B161" s="25" t="s">
        <v>118</v>
      </c>
      <c r="C161" s="26" t="s">
        <v>64</v>
      </c>
      <c r="D161" s="27">
        <v>1</v>
      </c>
      <c r="E161" s="24"/>
      <c r="F161" s="9">
        <f t="shared" si="9"/>
        <v>0</v>
      </c>
    </row>
    <row r="162" spans="1:6" ht="69" x14ac:dyDescent="0.3">
      <c r="A162" s="9">
        <f t="shared" si="8"/>
        <v>137</v>
      </c>
      <c r="B162" s="25" t="s">
        <v>126</v>
      </c>
      <c r="C162" s="26" t="s">
        <v>64</v>
      </c>
      <c r="D162" s="27">
        <v>6</v>
      </c>
      <c r="E162" s="24"/>
      <c r="F162" s="9">
        <f t="shared" si="9"/>
        <v>0</v>
      </c>
    </row>
    <row r="163" spans="1:6" x14ac:dyDescent="0.3">
      <c r="A163" s="9">
        <f t="shared" si="8"/>
        <v>138</v>
      </c>
      <c r="B163" s="25" t="s">
        <v>119</v>
      </c>
      <c r="C163" s="26" t="s">
        <v>52</v>
      </c>
      <c r="D163" s="27">
        <v>99.81</v>
      </c>
      <c r="E163" s="24"/>
      <c r="F163" s="9">
        <f t="shared" si="9"/>
        <v>0</v>
      </c>
    </row>
    <row r="164" spans="1:6" ht="51.75" x14ac:dyDescent="0.3">
      <c r="A164" s="9">
        <f t="shared" si="8"/>
        <v>139</v>
      </c>
      <c r="B164" s="25" t="s">
        <v>120</v>
      </c>
      <c r="C164" s="26" t="s">
        <v>54</v>
      </c>
      <c r="D164" s="27">
        <v>10</v>
      </c>
      <c r="E164" s="24"/>
      <c r="F164" s="9">
        <f t="shared" si="9"/>
        <v>0</v>
      </c>
    </row>
    <row r="165" spans="1:6" ht="51.75" x14ac:dyDescent="0.3">
      <c r="A165" s="9">
        <f t="shared" si="8"/>
        <v>140</v>
      </c>
      <c r="B165" s="25" t="s">
        <v>121</v>
      </c>
      <c r="C165" s="26" t="s">
        <v>64</v>
      </c>
      <c r="D165" s="27">
        <v>10</v>
      </c>
      <c r="E165" s="24"/>
      <c r="F165" s="9">
        <f t="shared" si="9"/>
        <v>0</v>
      </c>
    </row>
    <row r="166" spans="1:6" x14ac:dyDescent="0.3">
      <c r="A166" s="9">
        <f t="shared" si="8"/>
        <v>141</v>
      </c>
      <c r="B166" s="25" t="s">
        <v>122</v>
      </c>
      <c r="C166" s="26" t="s">
        <v>71</v>
      </c>
      <c r="D166" s="27">
        <v>5</v>
      </c>
      <c r="E166" s="24"/>
      <c r="F166" s="9">
        <f t="shared" si="9"/>
        <v>0</v>
      </c>
    </row>
    <row r="167" spans="1:6" x14ac:dyDescent="0.3">
      <c r="A167" s="49" t="s">
        <v>128</v>
      </c>
      <c r="B167" s="49"/>
      <c r="C167" s="49"/>
      <c r="D167" s="49"/>
      <c r="E167" s="49"/>
      <c r="F167" s="49"/>
    </row>
    <row r="168" spans="1:6" ht="34.5" x14ac:dyDescent="0.3">
      <c r="A168" s="54">
        <f>A166+1</f>
        <v>142</v>
      </c>
      <c r="B168" s="25" t="s">
        <v>129</v>
      </c>
      <c r="C168" s="26" t="s">
        <v>52</v>
      </c>
      <c r="D168" s="27">
        <v>197</v>
      </c>
      <c r="E168" s="24"/>
      <c r="F168" s="9">
        <f t="shared" si="9"/>
        <v>0</v>
      </c>
    </row>
    <row r="169" spans="1:6" ht="34.5" x14ac:dyDescent="0.3">
      <c r="A169" s="54">
        <f>A168+1</f>
        <v>143</v>
      </c>
      <c r="B169" s="25" t="s">
        <v>130</v>
      </c>
      <c r="C169" s="26" t="s">
        <v>44</v>
      </c>
      <c r="D169" s="27">
        <v>39.4</v>
      </c>
      <c r="E169" s="24"/>
      <c r="F169" s="9">
        <f t="shared" si="9"/>
        <v>0</v>
      </c>
    </row>
    <row r="170" spans="1:6" ht="34.5" x14ac:dyDescent="0.3">
      <c r="A170" s="54">
        <f t="shared" ref="A170:A174" si="10">A169+1</f>
        <v>144</v>
      </c>
      <c r="B170" s="25" t="s">
        <v>131</v>
      </c>
      <c r="C170" s="26" t="s">
        <v>132</v>
      </c>
      <c r="D170" s="27">
        <v>0.02</v>
      </c>
      <c r="E170" s="24"/>
      <c r="F170" s="9">
        <f t="shared" si="9"/>
        <v>0</v>
      </c>
    </row>
    <row r="171" spans="1:6" ht="34.5" x14ac:dyDescent="0.3">
      <c r="A171" s="54">
        <f t="shared" si="10"/>
        <v>145</v>
      </c>
      <c r="B171" s="25" t="s">
        <v>133</v>
      </c>
      <c r="C171" s="26" t="s">
        <v>52</v>
      </c>
      <c r="D171" s="27">
        <v>197</v>
      </c>
      <c r="E171" s="24"/>
      <c r="F171" s="9">
        <f t="shared" si="9"/>
        <v>0</v>
      </c>
    </row>
    <row r="172" spans="1:6" ht="51.75" x14ac:dyDescent="0.3">
      <c r="A172" s="54">
        <f t="shared" si="10"/>
        <v>146</v>
      </c>
      <c r="B172" s="25" t="s">
        <v>134</v>
      </c>
      <c r="C172" s="26" t="s">
        <v>44</v>
      </c>
      <c r="D172" s="27">
        <v>9.85</v>
      </c>
      <c r="E172" s="24"/>
      <c r="F172" s="9">
        <f t="shared" si="9"/>
        <v>0</v>
      </c>
    </row>
    <row r="173" spans="1:6" ht="69" x14ac:dyDescent="0.3">
      <c r="A173" s="54">
        <f t="shared" si="10"/>
        <v>147</v>
      </c>
      <c r="B173" s="25" t="s">
        <v>135</v>
      </c>
      <c r="C173" s="26" t="s">
        <v>64</v>
      </c>
      <c r="D173" s="27">
        <v>27</v>
      </c>
      <c r="E173" s="24"/>
      <c r="F173" s="9">
        <f t="shared" si="9"/>
        <v>0</v>
      </c>
    </row>
    <row r="174" spans="1:6" ht="51.75" x14ac:dyDescent="0.3">
      <c r="A174" s="54">
        <f t="shared" si="10"/>
        <v>148</v>
      </c>
      <c r="B174" s="25" t="s">
        <v>136</v>
      </c>
      <c r="C174" s="26" t="s">
        <v>64</v>
      </c>
      <c r="D174" s="27">
        <v>148</v>
      </c>
      <c r="E174" s="24"/>
      <c r="F174" s="9">
        <f t="shared" si="9"/>
        <v>0</v>
      </c>
    </row>
    <row r="175" spans="1:6" x14ac:dyDescent="0.3">
      <c r="A175" s="49" t="s">
        <v>137</v>
      </c>
      <c r="B175" s="49"/>
      <c r="C175" s="49"/>
      <c r="D175" s="49"/>
      <c r="E175" s="49"/>
      <c r="F175" s="49"/>
    </row>
    <row r="176" spans="1:6" ht="34.5" x14ac:dyDescent="0.3">
      <c r="A176" s="54">
        <f>A174+1</f>
        <v>149</v>
      </c>
      <c r="B176" s="25" t="s">
        <v>138</v>
      </c>
      <c r="C176" s="26" t="s">
        <v>52</v>
      </c>
      <c r="D176" s="27">
        <v>241.833</v>
      </c>
      <c r="E176" s="24"/>
      <c r="F176" s="9">
        <f t="shared" si="9"/>
        <v>0</v>
      </c>
    </row>
    <row r="177" spans="1:6" ht="34.5" x14ac:dyDescent="0.3">
      <c r="A177" s="54">
        <v>150</v>
      </c>
      <c r="B177" s="25" t="s">
        <v>139</v>
      </c>
      <c r="C177" s="26" t="s">
        <v>44</v>
      </c>
      <c r="D177" s="27">
        <v>48.366999999999997</v>
      </c>
      <c r="E177" s="24"/>
      <c r="F177" s="9">
        <f t="shared" si="9"/>
        <v>0</v>
      </c>
    </row>
    <row r="178" spans="1:6" ht="34.5" x14ac:dyDescent="0.3">
      <c r="A178" s="54">
        <v>151</v>
      </c>
      <c r="B178" s="25" t="s">
        <v>140</v>
      </c>
      <c r="C178" s="26" t="s">
        <v>132</v>
      </c>
      <c r="D178" s="27">
        <v>2.4E-2</v>
      </c>
      <c r="E178" s="24"/>
      <c r="F178" s="9">
        <f t="shared" si="9"/>
        <v>0</v>
      </c>
    </row>
    <row r="179" spans="1:6" ht="34.5" x14ac:dyDescent="0.3">
      <c r="A179" s="54">
        <v>152</v>
      </c>
      <c r="B179" s="25" t="s">
        <v>141</v>
      </c>
      <c r="C179" s="26" t="s">
        <v>52</v>
      </c>
      <c r="D179" s="27">
        <v>241.833</v>
      </c>
      <c r="E179" s="24"/>
      <c r="F179" s="9">
        <f t="shared" si="9"/>
        <v>0</v>
      </c>
    </row>
    <row r="180" spans="1:6" x14ac:dyDescent="0.3">
      <c r="A180" s="49" t="s">
        <v>156</v>
      </c>
      <c r="B180" s="49"/>
      <c r="C180" s="49"/>
      <c r="D180" s="49"/>
      <c r="E180" s="49"/>
      <c r="F180" s="49"/>
    </row>
    <row r="181" spans="1:6" ht="34.5" x14ac:dyDescent="0.3">
      <c r="A181" s="54">
        <v>153</v>
      </c>
      <c r="B181" s="25" t="s">
        <v>152</v>
      </c>
      <c r="C181" s="26" t="s">
        <v>64</v>
      </c>
      <c r="D181" s="27">
        <v>9</v>
      </c>
      <c r="E181" s="24"/>
      <c r="F181" s="9">
        <f t="shared" si="9"/>
        <v>0</v>
      </c>
    </row>
    <row r="182" spans="1:6" ht="34.5" x14ac:dyDescent="0.3">
      <c r="A182" s="54">
        <v>154</v>
      </c>
      <c r="B182" s="25" t="s">
        <v>153</v>
      </c>
      <c r="C182" s="26" t="s">
        <v>64</v>
      </c>
      <c r="D182" s="27">
        <v>6</v>
      </c>
      <c r="E182" s="24"/>
      <c r="F182" s="9">
        <f t="shared" si="9"/>
        <v>0</v>
      </c>
    </row>
    <row r="183" spans="1:6" ht="34.5" x14ac:dyDescent="0.3">
      <c r="A183" s="54">
        <v>155</v>
      </c>
      <c r="B183" s="25" t="s">
        <v>154</v>
      </c>
      <c r="C183" s="26" t="s">
        <v>64</v>
      </c>
      <c r="D183" s="27">
        <v>7</v>
      </c>
      <c r="E183" s="24"/>
      <c r="F183" s="9">
        <f t="shared" si="9"/>
        <v>0</v>
      </c>
    </row>
    <row r="184" spans="1:6" x14ac:dyDescent="0.3">
      <c r="A184" s="54">
        <v>156</v>
      </c>
      <c r="B184" s="25" t="s">
        <v>155</v>
      </c>
      <c r="C184" s="26" t="s">
        <v>64</v>
      </c>
      <c r="D184" s="27">
        <v>1</v>
      </c>
      <c r="E184" s="24"/>
      <c r="F184" s="9">
        <f t="shared" si="9"/>
        <v>0</v>
      </c>
    </row>
    <row r="185" spans="1:6" s="16" customFormat="1" x14ac:dyDescent="0.25">
      <c r="A185" s="52"/>
      <c r="B185" s="50" t="s">
        <v>237</v>
      </c>
      <c r="C185" s="50"/>
      <c r="D185" s="50"/>
      <c r="E185" s="50"/>
      <c r="F185" s="18">
        <f>SUM(F27:F184)</f>
        <v>0</v>
      </c>
    </row>
    <row r="186" spans="1:6" s="16" customFormat="1" x14ac:dyDescent="0.25">
      <c r="A186" s="52"/>
      <c r="B186" s="50" t="s">
        <v>233</v>
      </c>
      <c r="C186" s="50"/>
      <c r="D186" s="50"/>
      <c r="E186" s="50"/>
      <c r="F186" s="18">
        <f>F185*0.23</f>
        <v>0</v>
      </c>
    </row>
    <row r="187" spans="1:6" s="16" customFormat="1" x14ac:dyDescent="0.25">
      <c r="A187" s="52"/>
      <c r="B187" s="50" t="s">
        <v>238</v>
      </c>
      <c r="C187" s="50"/>
      <c r="D187" s="50"/>
      <c r="E187" s="50"/>
      <c r="F187" s="18">
        <f>F185+F186</f>
        <v>0</v>
      </c>
    </row>
    <row r="188" spans="1:6" ht="20.25" x14ac:dyDescent="0.3">
      <c r="A188" s="48" t="s">
        <v>229</v>
      </c>
      <c r="B188" s="48"/>
      <c r="C188" s="48"/>
      <c r="D188" s="48"/>
      <c r="E188" s="48"/>
      <c r="F188" s="48"/>
    </row>
    <row r="189" spans="1:6" x14ac:dyDescent="0.3">
      <c r="A189" s="49" t="s">
        <v>158</v>
      </c>
      <c r="B189" s="49"/>
      <c r="C189" s="49"/>
      <c r="D189" s="49"/>
      <c r="E189" s="49"/>
      <c r="F189" s="49"/>
    </row>
    <row r="190" spans="1:6" ht="34.5" x14ac:dyDescent="0.3">
      <c r="A190" s="54">
        <v>157</v>
      </c>
      <c r="B190" s="25" t="s">
        <v>159</v>
      </c>
      <c r="C190" s="26" t="s">
        <v>160</v>
      </c>
      <c r="D190" s="27">
        <v>12</v>
      </c>
      <c r="E190" s="24"/>
      <c r="F190" s="9">
        <f t="shared" si="9"/>
        <v>0</v>
      </c>
    </row>
    <row r="191" spans="1:6" x14ac:dyDescent="0.3">
      <c r="A191" s="54">
        <f>A190+1</f>
        <v>158</v>
      </c>
      <c r="B191" s="25" t="s">
        <v>161</v>
      </c>
      <c r="C191" s="26" t="s">
        <v>71</v>
      </c>
      <c r="D191" s="27">
        <v>2</v>
      </c>
      <c r="E191" s="24"/>
      <c r="F191" s="9">
        <f t="shared" si="9"/>
        <v>0</v>
      </c>
    </row>
    <row r="192" spans="1:6" x14ac:dyDescent="0.3">
      <c r="A192" s="54">
        <f t="shared" ref="A192:A195" si="11">A191+1</f>
        <v>159</v>
      </c>
      <c r="B192" s="25" t="s">
        <v>162</v>
      </c>
      <c r="C192" s="26" t="s">
        <v>110</v>
      </c>
      <c r="D192" s="27">
        <v>1</v>
      </c>
      <c r="E192" s="24"/>
      <c r="F192" s="9">
        <f t="shared" si="9"/>
        <v>0</v>
      </c>
    </row>
    <row r="193" spans="1:6" ht="34.5" x14ac:dyDescent="0.3">
      <c r="A193" s="54">
        <f t="shared" si="11"/>
        <v>160</v>
      </c>
      <c r="B193" s="25" t="s">
        <v>163</v>
      </c>
      <c r="C193" s="26" t="s">
        <v>54</v>
      </c>
      <c r="D193" s="27">
        <v>30</v>
      </c>
      <c r="E193" s="24"/>
      <c r="F193" s="9">
        <f t="shared" si="9"/>
        <v>0</v>
      </c>
    </row>
    <row r="194" spans="1:6" x14ac:dyDescent="0.3">
      <c r="A194" s="54">
        <f t="shared" si="11"/>
        <v>161</v>
      </c>
      <c r="B194" s="25" t="s">
        <v>164</v>
      </c>
      <c r="C194" s="26" t="s">
        <v>64</v>
      </c>
      <c r="D194" s="27">
        <v>30</v>
      </c>
      <c r="E194" s="24"/>
      <c r="F194" s="9">
        <f t="shared" si="9"/>
        <v>0</v>
      </c>
    </row>
    <row r="195" spans="1:6" ht="34.5" x14ac:dyDescent="0.3">
      <c r="A195" s="54">
        <f t="shared" si="11"/>
        <v>162</v>
      </c>
      <c r="B195" s="25" t="s">
        <v>165</v>
      </c>
      <c r="C195" s="26" t="s">
        <v>166</v>
      </c>
      <c r="D195" s="27">
        <v>0.46600000000000003</v>
      </c>
      <c r="E195" s="24"/>
      <c r="F195" s="9">
        <f t="shared" si="9"/>
        <v>0</v>
      </c>
    </row>
    <row r="196" spans="1:6" x14ac:dyDescent="0.3">
      <c r="A196" s="49" t="s">
        <v>167</v>
      </c>
      <c r="B196" s="49"/>
      <c r="C196" s="49"/>
      <c r="D196" s="49"/>
      <c r="E196" s="49"/>
      <c r="F196" s="49"/>
    </row>
    <row r="197" spans="1:6" ht="34.5" x14ac:dyDescent="0.3">
      <c r="A197" s="54">
        <f>A195+1</f>
        <v>163</v>
      </c>
      <c r="B197" s="25" t="s">
        <v>168</v>
      </c>
      <c r="C197" s="26" t="s">
        <v>52</v>
      </c>
      <c r="D197" s="27">
        <v>10</v>
      </c>
      <c r="E197" s="24"/>
      <c r="F197" s="9">
        <f t="shared" si="9"/>
        <v>0</v>
      </c>
    </row>
    <row r="198" spans="1:6" ht="34.5" x14ac:dyDescent="0.3">
      <c r="A198" s="54">
        <f>A197+1</f>
        <v>164</v>
      </c>
      <c r="B198" s="25" t="s">
        <v>169</v>
      </c>
      <c r="C198" s="26" t="s">
        <v>52</v>
      </c>
      <c r="D198" s="27">
        <v>10</v>
      </c>
      <c r="E198" s="24"/>
      <c r="F198" s="9">
        <f t="shared" si="9"/>
        <v>0</v>
      </c>
    </row>
    <row r="199" spans="1:6" ht="34.5" x14ac:dyDescent="0.3">
      <c r="A199" s="54">
        <f t="shared" ref="A199:A206" si="12">A198+1</f>
        <v>165</v>
      </c>
      <c r="B199" s="25" t="s">
        <v>227</v>
      </c>
      <c r="C199" s="26" t="s">
        <v>52</v>
      </c>
      <c r="D199" s="27">
        <v>36</v>
      </c>
      <c r="E199" s="24"/>
      <c r="F199" s="9">
        <f t="shared" si="9"/>
        <v>0</v>
      </c>
    </row>
    <row r="200" spans="1:6" ht="51.75" x14ac:dyDescent="0.3">
      <c r="A200" s="54">
        <f t="shared" si="12"/>
        <v>166</v>
      </c>
      <c r="B200" s="25" t="s">
        <v>226</v>
      </c>
      <c r="C200" s="26" t="s">
        <v>52</v>
      </c>
      <c r="D200" s="27">
        <v>36</v>
      </c>
      <c r="E200" s="24"/>
      <c r="F200" s="9">
        <f t="shared" si="9"/>
        <v>0</v>
      </c>
    </row>
    <row r="201" spans="1:6" ht="51.75" x14ac:dyDescent="0.3">
      <c r="A201" s="54">
        <f t="shared" si="12"/>
        <v>167</v>
      </c>
      <c r="B201" s="25" t="s">
        <v>225</v>
      </c>
      <c r="C201" s="26" t="s">
        <v>52</v>
      </c>
      <c r="D201" s="27">
        <v>36</v>
      </c>
      <c r="E201" s="24"/>
      <c r="F201" s="9">
        <f t="shared" si="9"/>
        <v>0</v>
      </c>
    </row>
    <row r="202" spans="1:6" ht="51.75" x14ac:dyDescent="0.3">
      <c r="A202" s="54">
        <f t="shared" si="12"/>
        <v>168</v>
      </c>
      <c r="B202" s="25" t="s">
        <v>170</v>
      </c>
      <c r="C202" s="26" t="s">
        <v>52</v>
      </c>
      <c r="D202" s="27">
        <v>7.5</v>
      </c>
      <c r="E202" s="24"/>
      <c r="F202" s="9">
        <f t="shared" si="9"/>
        <v>0</v>
      </c>
    </row>
    <row r="203" spans="1:6" ht="34.5" x14ac:dyDescent="0.3">
      <c r="A203" s="54">
        <f t="shared" si="12"/>
        <v>169</v>
      </c>
      <c r="B203" s="25" t="s">
        <v>171</v>
      </c>
      <c r="C203" s="26" t="s">
        <v>54</v>
      </c>
      <c r="D203" s="27">
        <v>3</v>
      </c>
      <c r="E203" s="24"/>
      <c r="F203" s="9">
        <f t="shared" si="9"/>
        <v>0</v>
      </c>
    </row>
    <row r="204" spans="1:6" x14ac:dyDescent="0.3">
      <c r="A204" s="54">
        <f t="shared" si="12"/>
        <v>170</v>
      </c>
      <c r="B204" s="25" t="s">
        <v>172</v>
      </c>
      <c r="C204" s="26" t="s">
        <v>44</v>
      </c>
      <c r="D204" s="27">
        <v>0.495</v>
      </c>
      <c r="E204" s="24"/>
      <c r="F204" s="9">
        <f t="shared" si="9"/>
        <v>0</v>
      </c>
    </row>
    <row r="205" spans="1:6" x14ac:dyDescent="0.3">
      <c r="A205" s="54">
        <f t="shared" si="12"/>
        <v>171</v>
      </c>
      <c r="B205" s="25" t="s">
        <v>173</v>
      </c>
      <c r="C205" s="26" t="s">
        <v>44</v>
      </c>
      <c r="D205" s="27">
        <v>0.495</v>
      </c>
      <c r="E205" s="24"/>
      <c r="F205" s="9">
        <f t="shared" ref="F205:F253" si="13">ROUND((D205*E205),2)</f>
        <v>0</v>
      </c>
    </row>
    <row r="206" spans="1:6" ht="34.5" x14ac:dyDescent="0.3">
      <c r="A206" s="54">
        <f t="shared" si="12"/>
        <v>172</v>
      </c>
      <c r="B206" s="25" t="s">
        <v>174</v>
      </c>
      <c r="C206" s="26" t="s">
        <v>54</v>
      </c>
      <c r="D206" s="27">
        <v>3</v>
      </c>
      <c r="E206" s="24"/>
      <c r="F206" s="9">
        <f t="shared" si="13"/>
        <v>0</v>
      </c>
    </row>
    <row r="207" spans="1:6" x14ac:dyDescent="0.3">
      <c r="A207" s="49" t="s">
        <v>175</v>
      </c>
      <c r="B207" s="49"/>
      <c r="C207" s="49"/>
      <c r="D207" s="49"/>
      <c r="E207" s="49"/>
      <c r="F207" s="49"/>
    </row>
    <row r="208" spans="1:6" ht="34.5" x14ac:dyDescent="0.3">
      <c r="A208" s="54">
        <f>A206+1</f>
        <v>173</v>
      </c>
      <c r="B208" s="25" t="s">
        <v>176</v>
      </c>
      <c r="C208" s="26" t="s">
        <v>71</v>
      </c>
      <c r="D208" s="27">
        <v>62.75</v>
      </c>
      <c r="E208" s="24"/>
      <c r="F208" s="9">
        <f t="shared" si="13"/>
        <v>0</v>
      </c>
    </row>
    <row r="209" spans="1:6" ht="34.5" x14ac:dyDescent="0.3">
      <c r="A209" s="54">
        <f>A208+1</f>
        <v>174</v>
      </c>
      <c r="B209" s="25" t="s">
        <v>103</v>
      </c>
      <c r="C209" s="26" t="s">
        <v>52</v>
      </c>
      <c r="D209" s="27">
        <v>280</v>
      </c>
      <c r="E209" s="24"/>
      <c r="F209" s="9">
        <f t="shared" si="13"/>
        <v>0</v>
      </c>
    </row>
    <row r="210" spans="1:6" ht="34.5" x14ac:dyDescent="0.3">
      <c r="A210" s="54">
        <f t="shared" ref="A210:A215" si="14">A209+1</f>
        <v>175</v>
      </c>
      <c r="B210" s="25" t="s">
        <v>177</v>
      </c>
      <c r="C210" s="26" t="s">
        <v>52</v>
      </c>
      <c r="D210" s="27">
        <v>280</v>
      </c>
      <c r="E210" s="24"/>
      <c r="F210" s="9">
        <f t="shared" si="13"/>
        <v>0</v>
      </c>
    </row>
    <row r="211" spans="1:6" ht="34.5" x14ac:dyDescent="0.3">
      <c r="A211" s="54">
        <f t="shared" si="14"/>
        <v>176</v>
      </c>
      <c r="B211" s="25" t="s">
        <v>178</v>
      </c>
      <c r="C211" s="26" t="s">
        <v>44</v>
      </c>
      <c r="D211" s="27">
        <v>43.279000000000003</v>
      </c>
      <c r="E211" s="24"/>
      <c r="F211" s="9">
        <f t="shared" si="13"/>
        <v>0</v>
      </c>
    </row>
    <row r="212" spans="1:6" ht="34.5" x14ac:dyDescent="0.3">
      <c r="A212" s="54">
        <f t="shared" si="14"/>
        <v>177</v>
      </c>
      <c r="B212" s="25" t="s">
        <v>179</v>
      </c>
      <c r="C212" s="26" t="s">
        <v>44</v>
      </c>
      <c r="D212" s="27">
        <v>432.79199999999997</v>
      </c>
      <c r="E212" s="24"/>
      <c r="F212" s="9">
        <f t="shared" si="13"/>
        <v>0</v>
      </c>
    </row>
    <row r="213" spans="1:6" ht="51.75" x14ac:dyDescent="0.3">
      <c r="A213" s="54">
        <f t="shared" si="14"/>
        <v>178</v>
      </c>
      <c r="B213" s="25" t="s">
        <v>180</v>
      </c>
      <c r="C213" s="26" t="s">
        <v>44</v>
      </c>
      <c r="D213" s="27">
        <v>389.51299999999998</v>
      </c>
      <c r="E213" s="24"/>
      <c r="F213" s="9">
        <f t="shared" si="13"/>
        <v>0</v>
      </c>
    </row>
    <row r="214" spans="1:6" ht="51.75" x14ac:dyDescent="0.3">
      <c r="A214" s="54">
        <f t="shared" si="14"/>
        <v>179</v>
      </c>
      <c r="B214" s="25" t="s">
        <v>181</v>
      </c>
      <c r="C214" s="26" t="s">
        <v>44</v>
      </c>
      <c r="D214" s="27">
        <v>21.64</v>
      </c>
      <c r="E214" s="24"/>
      <c r="F214" s="9">
        <f t="shared" si="13"/>
        <v>0</v>
      </c>
    </row>
    <row r="215" spans="1:6" ht="69" x14ac:dyDescent="0.3">
      <c r="A215" s="54">
        <f t="shared" si="14"/>
        <v>180</v>
      </c>
      <c r="B215" s="25" t="s">
        <v>228</v>
      </c>
      <c r="C215" s="26" t="s">
        <v>44</v>
      </c>
      <c r="D215" s="27">
        <v>411.15199999999999</v>
      </c>
      <c r="E215" s="24"/>
      <c r="F215" s="9">
        <f t="shared" si="13"/>
        <v>0</v>
      </c>
    </row>
    <row r="216" spans="1:6" x14ac:dyDescent="0.3">
      <c r="A216" s="49" t="s">
        <v>182</v>
      </c>
      <c r="B216" s="49"/>
      <c r="C216" s="49"/>
      <c r="D216" s="49"/>
      <c r="E216" s="49"/>
      <c r="F216" s="49"/>
    </row>
    <row r="217" spans="1:6" ht="34.5" x14ac:dyDescent="0.3">
      <c r="A217" s="54">
        <f>A215+1</f>
        <v>181</v>
      </c>
      <c r="B217" s="25" t="s">
        <v>183</v>
      </c>
      <c r="C217" s="26" t="s">
        <v>54</v>
      </c>
      <c r="D217" s="27">
        <v>112</v>
      </c>
      <c r="E217" s="24"/>
      <c r="F217" s="9">
        <f t="shared" si="13"/>
        <v>0</v>
      </c>
    </row>
    <row r="218" spans="1:6" ht="34.5" x14ac:dyDescent="0.3">
      <c r="A218" s="54">
        <f>A217+1</f>
        <v>182</v>
      </c>
      <c r="B218" s="25" t="s">
        <v>184</v>
      </c>
      <c r="C218" s="26" t="s">
        <v>54</v>
      </c>
      <c r="D218" s="27">
        <v>11</v>
      </c>
      <c r="E218" s="24"/>
      <c r="F218" s="9">
        <f t="shared" si="13"/>
        <v>0</v>
      </c>
    </row>
    <row r="219" spans="1:6" ht="34.5" x14ac:dyDescent="0.3">
      <c r="A219" s="54">
        <f t="shared" ref="A219:A240" si="15">A218+1</f>
        <v>183</v>
      </c>
      <c r="B219" s="25" t="s">
        <v>185</v>
      </c>
      <c r="C219" s="26" t="s">
        <v>54</v>
      </c>
      <c r="D219" s="27">
        <v>153.1</v>
      </c>
      <c r="E219" s="24"/>
      <c r="F219" s="9">
        <f t="shared" si="13"/>
        <v>0</v>
      </c>
    </row>
    <row r="220" spans="1:6" ht="51.75" x14ac:dyDescent="0.3">
      <c r="A220" s="54">
        <f t="shared" si="15"/>
        <v>184</v>
      </c>
      <c r="B220" s="25" t="s">
        <v>186</v>
      </c>
      <c r="C220" s="26" t="s">
        <v>187</v>
      </c>
      <c r="D220" s="27">
        <v>3</v>
      </c>
      <c r="E220" s="24"/>
      <c r="F220" s="9">
        <f t="shared" si="13"/>
        <v>0</v>
      </c>
    </row>
    <row r="221" spans="1:6" ht="51.75" x14ac:dyDescent="0.3">
      <c r="A221" s="54">
        <f t="shared" si="15"/>
        <v>185</v>
      </c>
      <c r="B221" s="25" t="s">
        <v>188</v>
      </c>
      <c r="C221" s="26" t="s">
        <v>64</v>
      </c>
      <c r="D221" s="27">
        <v>11</v>
      </c>
      <c r="E221" s="24"/>
      <c r="F221" s="9">
        <f t="shared" si="13"/>
        <v>0</v>
      </c>
    </row>
    <row r="222" spans="1:6" ht="51.75" x14ac:dyDescent="0.3">
      <c r="A222" s="54">
        <f t="shared" si="15"/>
        <v>186</v>
      </c>
      <c r="B222" s="25" t="s">
        <v>189</v>
      </c>
      <c r="C222" s="26" t="s">
        <v>187</v>
      </c>
      <c r="D222" s="27">
        <v>7</v>
      </c>
      <c r="E222" s="24"/>
      <c r="F222" s="9">
        <f t="shared" si="13"/>
        <v>0</v>
      </c>
    </row>
    <row r="223" spans="1:6" ht="34.5" x14ac:dyDescent="0.3">
      <c r="A223" s="54">
        <f t="shared" si="15"/>
        <v>187</v>
      </c>
      <c r="B223" s="25" t="s">
        <v>190</v>
      </c>
      <c r="C223" s="26" t="s">
        <v>64</v>
      </c>
      <c r="D223" s="27">
        <v>1</v>
      </c>
      <c r="E223" s="24"/>
      <c r="F223" s="9">
        <f t="shared" si="13"/>
        <v>0</v>
      </c>
    </row>
    <row r="224" spans="1:6" ht="34.5" x14ac:dyDescent="0.3">
      <c r="A224" s="54">
        <f t="shared" si="15"/>
        <v>188</v>
      </c>
      <c r="B224" s="25" t="s">
        <v>191</v>
      </c>
      <c r="C224" s="26" t="s">
        <v>64</v>
      </c>
      <c r="D224" s="27">
        <v>2</v>
      </c>
      <c r="E224" s="24"/>
      <c r="F224" s="9">
        <f t="shared" si="13"/>
        <v>0</v>
      </c>
    </row>
    <row r="225" spans="1:6" ht="34.5" x14ac:dyDescent="0.3">
      <c r="A225" s="54">
        <f t="shared" si="15"/>
        <v>189</v>
      </c>
      <c r="B225" s="25" t="s">
        <v>192</v>
      </c>
      <c r="C225" s="26" t="s">
        <v>64</v>
      </c>
      <c r="D225" s="27">
        <v>2</v>
      </c>
      <c r="E225" s="24"/>
      <c r="F225" s="9">
        <f t="shared" si="13"/>
        <v>0</v>
      </c>
    </row>
    <row r="226" spans="1:6" ht="34.5" x14ac:dyDescent="0.3">
      <c r="A226" s="54">
        <f t="shared" si="15"/>
        <v>190</v>
      </c>
      <c r="B226" s="25" t="s">
        <v>193</v>
      </c>
      <c r="C226" s="26" t="s">
        <v>64</v>
      </c>
      <c r="D226" s="27">
        <v>2</v>
      </c>
      <c r="E226" s="24"/>
      <c r="F226" s="9">
        <f t="shared" si="13"/>
        <v>0</v>
      </c>
    </row>
    <row r="227" spans="1:6" ht="34.5" x14ac:dyDescent="0.3">
      <c r="A227" s="54">
        <f t="shared" si="15"/>
        <v>191</v>
      </c>
      <c r="B227" s="25" t="s">
        <v>194</v>
      </c>
      <c r="C227" s="26" t="s">
        <v>71</v>
      </c>
      <c r="D227" s="27">
        <v>1</v>
      </c>
      <c r="E227" s="24"/>
      <c r="F227" s="9">
        <f t="shared" si="13"/>
        <v>0</v>
      </c>
    </row>
    <row r="228" spans="1:6" ht="34.5" x14ac:dyDescent="0.3">
      <c r="A228" s="54">
        <f t="shared" si="15"/>
        <v>192</v>
      </c>
      <c r="B228" s="25" t="s">
        <v>195</v>
      </c>
      <c r="C228" s="26" t="s">
        <v>71</v>
      </c>
      <c r="D228" s="27">
        <v>4</v>
      </c>
      <c r="E228" s="24"/>
      <c r="F228" s="9">
        <f t="shared" si="13"/>
        <v>0</v>
      </c>
    </row>
    <row r="229" spans="1:6" ht="34.5" x14ac:dyDescent="0.3">
      <c r="A229" s="54">
        <f t="shared" si="15"/>
        <v>193</v>
      </c>
      <c r="B229" s="25" t="s">
        <v>196</v>
      </c>
      <c r="C229" s="26" t="s">
        <v>71</v>
      </c>
      <c r="D229" s="27">
        <v>1</v>
      </c>
      <c r="E229" s="24"/>
      <c r="F229" s="9">
        <f t="shared" si="13"/>
        <v>0</v>
      </c>
    </row>
    <row r="230" spans="1:6" x14ac:dyDescent="0.3">
      <c r="A230" s="54">
        <f t="shared" si="15"/>
        <v>194</v>
      </c>
      <c r="B230" s="25" t="s">
        <v>197</v>
      </c>
      <c r="C230" s="26" t="s">
        <v>71</v>
      </c>
      <c r="D230" s="27">
        <v>1</v>
      </c>
      <c r="E230" s="24"/>
      <c r="F230" s="9">
        <f t="shared" si="13"/>
        <v>0</v>
      </c>
    </row>
    <row r="231" spans="1:6" ht="51.75" x14ac:dyDescent="0.3">
      <c r="A231" s="54">
        <f t="shared" si="15"/>
        <v>195</v>
      </c>
      <c r="B231" s="25" t="s">
        <v>198</v>
      </c>
      <c r="C231" s="26" t="s">
        <v>187</v>
      </c>
      <c r="D231" s="27">
        <v>2</v>
      </c>
      <c r="E231" s="24"/>
      <c r="F231" s="9">
        <f t="shared" si="13"/>
        <v>0</v>
      </c>
    </row>
    <row r="232" spans="1:6" ht="51.75" x14ac:dyDescent="0.3">
      <c r="A232" s="54">
        <f t="shared" si="15"/>
        <v>196</v>
      </c>
      <c r="B232" s="25" t="s">
        <v>199</v>
      </c>
      <c r="C232" s="26" t="s">
        <v>187</v>
      </c>
      <c r="D232" s="27">
        <v>19.329999999999998</v>
      </c>
      <c r="E232" s="24"/>
      <c r="F232" s="9">
        <f t="shared" si="13"/>
        <v>0</v>
      </c>
    </row>
    <row r="233" spans="1:6" ht="34.5" x14ac:dyDescent="0.3">
      <c r="A233" s="54">
        <f t="shared" si="15"/>
        <v>197</v>
      </c>
      <c r="B233" s="25" t="s">
        <v>200</v>
      </c>
      <c r="C233" s="26" t="s">
        <v>201</v>
      </c>
      <c r="D233" s="27">
        <v>1</v>
      </c>
      <c r="E233" s="24"/>
      <c r="F233" s="9">
        <f t="shared" si="13"/>
        <v>0</v>
      </c>
    </row>
    <row r="234" spans="1:6" ht="51.75" x14ac:dyDescent="0.3">
      <c r="A234" s="54">
        <f t="shared" si="15"/>
        <v>198</v>
      </c>
      <c r="B234" s="25" t="s">
        <v>202</v>
      </c>
      <c r="C234" s="26" t="s">
        <v>203</v>
      </c>
      <c r="D234" s="27">
        <v>1</v>
      </c>
      <c r="E234" s="24"/>
      <c r="F234" s="9">
        <f t="shared" si="13"/>
        <v>0</v>
      </c>
    </row>
    <row r="235" spans="1:6" ht="34.5" x14ac:dyDescent="0.3">
      <c r="A235" s="54">
        <f t="shared" si="15"/>
        <v>199</v>
      </c>
      <c r="B235" s="25" t="s">
        <v>204</v>
      </c>
      <c r="C235" s="26" t="s">
        <v>201</v>
      </c>
      <c r="D235" s="27">
        <v>3</v>
      </c>
      <c r="E235" s="24"/>
      <c r="F235" s="9">
        <f t="shared" si="13"/>
        <v>0</v>
      </c>
    </row>
    <row r="236" spans="1:6" ht="34.5" x14ac:dyDescent="0.3">
      <c r="A236" s="54">
        <f t="shared" si="15"/>
        <v>200</v>
      </c>
      <c r="B236" s="25" t="s">
        <v>205</v>
      </c>
      <c r="C236" s="26" t="s">
        <v>54</v>
      </c>
      <c r="D236" s="27">
        <v>240</v>
      </c>
      <c r="E236" s="24"/>
      <c r="F236" s="9">
        <f t="shared" si="13"/>
        <v>0</v>
      </c>
    </row>
    <row r="237" spans="1:6" x14ac:dyDescent="0.3">
      <c r="A237" s="54">
        <f t="shared" si="15"/>
        <v>201</v>
      </c>
      <c r="B237" s="25" t="s">
        <v>206</v>
      </c>
      <c r="C237" s="26" t="s">
        <v>54</v>
      </c>
      <c r="D237" s="27">
        <v>3</v>
      </c>
      <c r="E237" s="24"/>
      <c r="F237" s="9">
        <f t="shared" si="13"/>
        <v>0</v>
      </c>
    </row>
    <row r="238" spans="1:6" ht="51.75" x14ac:dyDescent="0.3">
      <c r="A238" s="54">
        <f t="shared" si="15"/>
        <v>202</v>
      </c>
      <c r="B238" s="25" t="s">
        <v>207</v>
      </c>
      <c r="C238" s="26" t="s">
        <v>71</v>
      </c>
      <c r="D238" s="27">
        <v>3</v>
      </c>
      <c r="E238" s="24"/>
      <c r="F238" s="9">
        <f t="shared" si="13"/>
        <v>0</v>
      </c>
    </row>
    <row r="239" spans="1:6" ht="34.5" x14ac:dyDescent="0.3">
      <c r="A239" s="54">
        <f t="shared" si="15"/>
        <v>203</v>
      </c>
      <c r="B239" s="25" t="s">
        <v>208</v>
      </c>
      <c r="C239" s="26" t="s">
        <v>64</v>
      </c>
      <c r="D239" s="27">
        <v>3</v>
      </c>
      <c r="E239" s="24"/>
      <c r="F239" s="9">
        <f t="shared" si="13"/>
        <v>0</v>
      </c>
    </row>
    <row r="240" spans="1:6" ht="51.75" x14ac:dyDescent="0.3">
      <c r="A240" s="54">
        <f t="shared" si="15"/>
        <v>204</v>
      </c>
      <c r="B240" s="25" t="s">
        <v>209</v>
      </c>
      <c r="C240" s="26" t="s">
        <v>54</v>
      </c>
      <c r="D240" s="27">
        <v>9</v>
      </c>
      <c r="E240" s="24"/>
      <c r="F240" s="9">
        <f t="shared" si="13"/>
        <v>0</v>
      </c>
    </row>
    <row r="241" spans="1:7" x14ac:dyDescent="0.3">
      <c r="A241" s="49" t="s">
        <v>210</v>
      </c>
      <c r="B241" s="49"/>
      <c r="C241" s="49"/>
      <c r="D241" s="49"/>
      <c r="E241" s="49"/>
      <c r="F241" s="49"/>
    </row>
    <row r="242" spans="1:7" x14ac:dyDescent="0.3">
      <c r="A242" s="54">
        <f>A240+1</f>
        <v>205</v>
      </c>
      <c r="B242" s="25" t="s">
        <v>211</v>
      </c>
      <c r="C242" s="26" t="s">
        <v>54</v>
      </c>
      <c r="D242" s="27">
        <v>16.899999999999999</v>
      </c>
      <c r="E242" s="24"/>
      <c r="F242" s="9">
        <f t="shared" si="13"/>
        <v>0</v>
      </c>
    </row>
    <row r="243" spans="1:7" ht="51.75" x14ac:dyDescent="0.3">
      <c r="A243" s="54">
        <f>A242+1</f>
        <v>206</v>
      </c>
      <c r="B243" s="25" t="s">
        <v>212</v>
      </c>
      <c r="C243" s="26" t="s">
        <v>54</v>
      </c>
      <c r="D243" s="27">
        <v>156.1</v>
      </c>
      <c r="E243" s="24"/>
      <c r="F243" s="9">
        <f t="shared" si="13"/>
        <v>0</v>
      </c>
    </row>
    <row r="244" spans="1:7" ht="34.5" x14ac:dyDescent="0.3">
      <c r="A244" s="54">
        <f t="shared" ref="A244:A253" si="16">A243+1</f>
        <v>207</v>
      </c>
      <c r="B244" s="25" t="s">
        <v>213</v>
      </c>
      <c r="C244" s="26" t="s">
        <v>214</v>
      </c>
      <c r="D244" s="27">
        <v>6</v>
      </c>
      <c r="E244" s="24"/>
      <c r="F244" s="9">
        <f t="shared" si="13"/>
        <v>0</v>
      </c>
    </row>
    <row r="245" spans="1:7" ht="51.75" x14ac:dyDescent="0.3">
      <c r="A245" s="54">
        <f t="shared" si="16"/>
        <v>208</v>
      </c>
      <c r="B245" s="25" t="s">
        <v>215</v>
      </c>
      <c r="C245" s="26" t="s">
        <v>216</v>
      </c>
      <c r="D245" s="27">
        <v>-6</v>
      </c>
      <c r="E245" s="24"/>
      <c r="F245" s="9">
        <f t="shared" si="13"/>
        <v>0</v>
      </c>
    </row>
    <row r="246" spans="1:7" ht="34.5" x14ac:dyDescent="0.3">
      <c r="A246" s="54">
        <f t="shared" si="16"/>
        <v>209</v>
      </c>
      <c r="B246" s="25" t="s">
        <v>217</v>
      </c>
      <c r="C246" s="26" t="s">
        <v>54</v>
      </c>
      <c r="D246" s="27">
        <v>1</v>
      </c>
      <c r="E246" s="24"/>
      <c r="F246" s="9">
        <f t="shared" si="13"/>
        <v>0</v>
      </c>
    </row>
    <row r="247" spans="1:7" ht="34.5" x14ac:dyDescent="0.3">
      <c r="A247" s="54">
        <f t="shared" si="16"/>
        <v>210</v>
      </c>
      <c r="B247" s="25" t="s">
        <v>218</v>
      </c>
      <c r="C247" s="26" t="s">
        <v>110</v>
      </c>
      <c r="D247" s="27">
        <v>2</v>
      </c>
      <c r="E247" s="24"/>
      <c r="F247" s="9">
        <f t="shared" si="13"/>
        <v>0</v>
      </c>
    </row>
    <row r="248" spans="1:7" ht="34.5" x14ac:dyDescent="0.3">
      <c r="A248" s="54">
        <f t="shared" si="16"/>
        <v>211</v>
      </c>
      <c r="B248" s="25" t="s">
        <v>219</v>
      </c>
      <c r="C248" s="26" t="s">
        <v>54</v>
      </c>
      <c r="D248" s="27">
        <v>74.099999999999994</v>
      </c>
      <c r="E248" s="24"/>
      <c r="F248" s="9">
        <f t="shared" si="13"/>
        <v>0</v>
      </c>
    </row>
    <row r="249" spans="1:7" ht="34.5" x14ac:dyDescent="0.3">
      <c r="A249" s="54">
        <f t="shared" si="16"/>
        <v>212</v>
      </c>
      <c r="B249" s="25" t="s">
        <v>205</v>
      </c>
      <c r="C249" s="26" t="s">
        <v>54</v>
      </c>
      <c r="D249" s="27">
        <v>231</v>
      </c>
      <c r="E249" s="24"/>
      <c r="F249" s="9">
        <f t="shared" si="13"/>
        <v>0</v>
      </c>
    </row>
    <row r="250" spans="1:7" x14ac:dyDescent="0.3">
      <c r="A250" s="54">
        <f t="shared" si="16"/>
        <v>213</v>
      </c>
      <c r="B250" s="25" t="s">
        <v>220</v>
      </c>
      <c r="C250" s="26" t="s">
        <v>54</v>
      </c>
      <c r="D250" s="27">
        <v>3</v>
      </c>
      <c r="E250" s="24"/>
      <c r="F250" s="9">
        <f t="shared" si="13"/>
        <v>0</v>
      </c>
    </row>
    <row r="251" spans="1:7" ht="51.75" x14ac:dyDescent="0.3">
      <c r="A251" s="54">
        <f t="shared" si="16"/>
        <v>214</v>
      </c>
      <c r="B251" s="25" t="s">
        <v>221</v>
      </c>
      <c r="C251" s="26" t="s">
        <v>54</v>
      </c>
      <c r="D251" s="27">
        <v>12</v>
      </c>
      <c r="E251" s="24"/>
      <c r="F251" s="9">
        <f t="shared" si="13"/>
        <v>0</v>
      </c>
    </row>
    <row r="252" spans="1:7" ht="34.5" x14ac:dyDescent="0.3">
      <c r="A252" s="54">
        <f t="shared" si="16"/>
        <v>215</v>
      </c>
      <c r="B252" s="25" t="s">
        <v>222</v>
      </c>
      <c r="C252" s="26" t="s">
        <v>223</v>
      </c>
      <c r="D252" s="27">
        <v>1</v>
      </c>
      <c r="E252" s="24"/>
      <c r="F252" s="9">
        <f t="shared" si="13"/>
        <v>0</v>
      </c>
    </row>
    <row r="253" spans="1:7" ht="51.75" x14ac:dyDescent="0.3">
      <c r="A253" s="54">
        <f t="shared" si="16"/>
        <v>216</v>
      </c>
      <c r="B253" s="25" t="s">
        <v>224</v>
      </c>
      <c r="C253" s="26" t="s">
        <v>203</v>
      </c>
      <c r="D253" s="27">
        <v>1</v>
      </c>
      <c r="E253" s="24"/>
      <c r="F253" s="9">
        <f t="shared" si="13"/>
        <v>0</v>
      </c>
    </row>
    <row r="254" spans="1:7" s="1" customFormat="1" ht="15.75" x14ac:dyDescent="0.25">
      <c r="A254" s="53"/>
      <c r="B254" s="30" t="s">
        <v>239</v>
      </c>
      <c r="C254" s="30"/>
      <c r="D254" s="30"/>
      <c r="E254" s="31"/>
      <c r="F254" s="32">
        <f>SUM(F190:F253)</f>
        <v>0</v>
      </c>
      <c r="G254" s="33"/>
    </row>
    <row r="255" spans="1:7" s="1" customFormat="1" ht="15.75" x14ac:dyDescent="0.25">
      <c r="A255" s="53"/>
      <c r="B255" s="30" t="s">
        <v>233</v>
      </c>
      <c r="C255" s="30"/>
      <c r="D255" s="30"/>
      <c r="E255" s="31"/>
      <c r="F255" s="34">
        <f>F254*0.23</f>
        <v>0</v>
      </c>
    </row>
    <row r="256" spans="1:7" s="1" customFormat="1" ht="15.75" x14ac:dyDescent="0.25">
      <c r="A256" s="53"/>
      <c r="B256" s="36" t="s">
        <v>240</v>
      </c>
      <c r="C256" s="36"/>
      <c r="D256" s="36"/>
      <c r="E256" s="37"/>
      <c r="F256" s="35">
        <f>F254+F255</f>
        <v>0</v>
      </c>
    </row>
    <row r="257" spans="1:6" s="1" customFormat="1" ht="17.25" customHeight="1" x14ac:dyDescent="0.25">
      <c r="A257" s="44"/>
      <c r="B257" s="45"/>
      <c r="C257" s="45"/>
      <c r="D257" s="45"/>
      <c r="E257" s="45"/>
      <c r="F257" s="46"/>
    </row>
    <row r="258" spans="1:6" s="1" customFormat="1" ht="20.25" x14ac:dyDescent="0.25">
      <c r="A258" s="53"/>
      <c r="B258" s="38" t="s">
        <v>241</v>
      </c>
      <c r="C258" s="38"/>
      <c r="D258" s="38"/>
      <c r="E258" s="39"/>
      <c r="F258" s="40">
        <f>F254+F22+F185</f>
        <v>0</v>
      </c>
    </row>
    <row r="259" spans="1:6" s="1" customFormat="1" ht="20.25" x14ac:dyDescent="0.25">
      <c r="A259" s="53"/>
      <c r="B259" s="41" t="s">
        <v>233</v>
      </c>
      <c r="C259" s="41"/>
      <c r="D259" s="41"/>
      <c r="E259" s="42"/>
      <c r="F259" s="43">
        <f>F258*0.23</f>
        <v>0</v>
      </c>
    </row>
    <row r="260" spans="1:6" s="1" customFormat="1" ht="20.25" x14ac:dyDescent="0.25">
      <c r="A260" s="53"/>
      <c r="B260" s="41" t="s">
        <v>242</v>
      </c>
      <c r="C260" s="41"/>
      <c r="D260" s="41"/>
      <c r="E260" s="42"/>
      <c r="F260" s="43">
        <f>F258+F259</f>
        <v>0</v>
      </c>
    </row>
  </sheetData>
  <mergeCells count="35">
    <mergeCell ref="B258:E258"/>
    <mergeCell ref="B259:E259"/>
    <mergeCell ref="B260:E260"/>
    <mergeCell ref="B256:E256"/>
    <mergeCell ref="B255:E255"/>
    <mergeCell ref="B254:E254"/>
    <mergeCell ref="A257:F257"/>
    <mergeCell ref="A189:F189"/>
    <mergeCell ref="A196:F196"/>
    <mergeCell ref="A207:F207"/>
    <mergeCell ref="A216:F216"/>
    <mergeCell ref="A241:F241"/>
    <mergeCell ref="A180:F180"/>
    <mergeCell ref="A188:F188"/>
    <mergeCell ref="A25:F25"/>
    <mergeCell ref="B185:E185"/>
    <mergeCell ref="B186:E186"/>
    <mergeCell ref="B187:E187"/>
    <mergeCell ref="A99:F99"/>
    <mergeCell ref="A127:F127"/>
    <mergeCell ref="A115:F115"/>
    <mergeCell ref="A137:F137"/>
    <mergeCell ref="A167:F167"/>
    <mergeCell ref="A175:F175"/>
    <mergeCell ref="A89:F89"/>
    <mergeCell ref="A107:F107"/>
    <mergeCell ref="A110:F110"/>
    <mergeCell ref="A114:F114"/>
    <mergeCell ref="A10:F10"/>
    <mergeCell ref="A79:F79"/>
    <mergeCell ref="A75:F75"/>
    <mergeCell ref="A26:F26"/>
    <mergeCell ref="D1:F3"/>
    <mergeCell ref="A4:F5"/>
    <mergeCell ref="A6:F6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aduczmanska</dc:creator>
  <cp:lastModifiedBy>aduczmanska</cp:lastModifiedBy>
  <dcterms:created xsi:type="dcterms:W3CDTF">2020-01-22T13:52:22Z</dcterms:created>
  <dcterms:modified xsi:type="dcterms:W3CDTF">2020-01-22T15:14:41Z</dcterms:modified>
</cp:coreProperties>
</file>