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 - Grupa IIIa_Roboty drogowe\Przetarg nr 2_WIM_271.1.65.2017\Dokumentacja przetargowa\Zmiany\Zmiana nr 2\"/>
    </mc:Choice>
  </mc:AlternateContent>
  <bookViews>
    <workbookView xWindow="0" yWindow="0" windowWidth="23040" windowHeight="9060" tabRatio="599"/>
  </bookViews>
  <sheets>
    <sheet name="zmiana" sheetId="8" r:id="rId1"/>
  </sheets>
  <calcPr calcId="162913"/>
  <fileRecoveryPr autoRecover="0"/>
</workbook>
</file>

<file path=xl/calcChain.xml><?xml version="1.0" encoding="utf-8"?>
<calcChain xmlns="http://schemas.openxmlformats.org/spreadsheetml/2006/main">
  <c r="A76" i="8" l="1"/>
  <c r="A77" i="8" s="1"/>
  <c r="A78" i="8" s="1"/>
  <c r="A79" i="8" s="1"/>
  <c r="A80" i="8" s="1"/>
  <c r="A81" i="8" s="1"/>
  <c r="A82" i="8" s="1"/>
  <c r="A83" i="8" s="1"/>
  <c r="A84" i="8" s="1"/>
  <c r="A87" i="8" s="1"/>
  <c r="A88" i="8" s="1"/>
  <c r="A89" i="8" s="1"/>
  <c r="A91" i="8" s="1"/>
  <c r="A93" i="8" s="1"/>
  <c r="A94" i="8" s="1"/>
  <c r="A95" i="8" s="1"/>
  <c r="A96" i="8" s="1"/>
  <c r="A98" i="8" s="1"/>
  <c r="A99" i="8" s="1"/>
  <c r="A101" i="8" s="1"/>
  <c r="A103" i="8" s="1"/>
  <c r="A105" i="8" s="1"/>
  <c r="A107" i="8" s="1"/>
  <c r="A109" i="8" s="1"/>
  <c r="A112" i="8" s="1"/>
  <c r="A115" i="8" s="1"/>
  <c r="A118" i="8" s="1"/>
  <c r="A119" i="8" s="1"/>
  <c r="A120" i="8" s="1"/>
  <c r="A121" i="8" s="1"/>
  <c r="A123" i="8" s="1"/>
  <c r="A125" i="8" s="1"/>
  <c r="A127" i="8" s="1"/>
  <c r="A129" i="8" s="1"/>
  <c r="A131" i="8" s="1"/>
  <c r="E70" i="8"/>
  <c r="E69" i="8"/>
  <c r="E68" i="8"/>
  <c r="E67" i="8"/>
  <c r="E64" i="8"/>
  <c r="E63" i="8"/>
  <c r="E62" i="8"/>
  <c r="E61" i="8"/>
  <c r="E57" i="8"/>
  <c r="A319" i="8" l="1"/>
  <c r="A320" i="8" s="1"/>
  <c r="A321" i="8" s="1"/>
  <c r="A323" i="8" s="1"/>
  <c r="A324" i="8" s="1"/>
  <c r="A315" i="8"/>
  <c r="A316" i="8" s="1"/>
  <c r="A308" i="8"/>
  <c r="A309" i="8" s="1"/>
  <c r="A310" i="8" s="1"/>
  <c r="A311" i="8" s="1"/>
  <c r="A293" i="8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449" i="8"/>
  <c r="A450" i="8" s="1"/>
  <c r="A451" i="8" s="1"/>
  <c r="A452" i="8" s="1"/>
  <c r="A453" i="8" s="1"/>
  <c r="A441" i="8"/>
  <c r="A442" i="8"/>
  <c r="A443" i="8"/>
  <c r="A444" i="8"/>
  <c r="A445" i="8"/>
  <c r="A446" i="8"/>
  <c r="A440" i="8"/>
  <c r="A422" i="8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21" i="8"/>
  <c r="A409" i="8"/>
  <c r="A410" i="8" s="1"/>
  <c r="A411" i="8" s="1"/>
  <c r="A412" i="8" s="1"/>
  <c r="A413" i="8" s="1"/>
  <c r="A414" i="8" s="1"/>
  <c r="A415" i="8" s="1"/>
  <c r="A416" i="8" s="1"/>
  <c r="A417" i="8" s="1"/>
  <c r="A418" i="8" s="1"/>
  <c r="A398" i="8"/>
  <c r="A399" i="8" s="1"/>
  <c r="A400" i="8" s="1"/>
  <c r="A401" i="8" s="1"/>
  <c r="A402" i="8" s="1"/>
  <c r="A403" i="8" s="1"/>
  <c r="A404" i="8" s="1"/>
  <c r="A405" i="8" s="1"/>
  <c r="A406" i="8" s="1"/>
  <c r="A397" i="8"/>
  <c r="A382" i="8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75" i="8"/>
  <c r="A376" i="8" s="1"/>
  <c r="A377" i="8" s="1"/>
  <c r="A378" i="8" s="1"/>
  <c r="A379" i="8" s="1"/>
  <c r="A374" i="8"/>
  <c r="E399" i="8"/>
  <c r="E292" i="8"/>
  <c r="A204" i="8" l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5" i="8" s="1"/>
  <c r="A236" i="8" s="1"/>
  <c r="A237" i="8" s="1"/>
  <c r="A239" i="8" s="1"/>
  <c r="A240" i="8" s="1"/>
  <c r="A241" i="8" s="1"/>
  <c r="A242" i="8" s="1"/>
  <c r="A244" i="8" s="1"/>
  <c r="A245" i="8" s="1"/>
  <c r="A247" i="8" s="1"/>
  <c r="A249" i="8" s="1"/>
  <c r="A251" i="8" s="1"/>
  <c r="A253" i="8" s="1"/>
  <c r="A256" i="8" s="1"/>
  <c r="A259" i="8" s="1"/>
  <c r="A262" i="8" s="1"/>
  <c r="A263" i="8" s="1"/>
  <c r="A264" i="8" s="1"/>
  <c r="A265" i="8" s="1"/>
  <c r="A267" i="8" s="1"/>
  <c r="A269" i="8" s="1"/>
  <c r="A271" i="8" s="1"/>
  <c r="A273" i="8" s="1"/>
  <c r="A276" i="8" s="1"/>
  <c r="A277" i="8" s="1"/>
  <c r="A146" i="8"/>
  <c r="A147" i="8" s="1"/>
  <c r="A148" i="8" s="1"/>
  <c r="A149" i="8" s="1"/>
  <c r="A150" i="8" s="1"/>
  <c r="A153" i="8" s="1"/>
  <c r="A154" i="8" s="1"/>
  <c r="A155" i="8" s="1"/>
  <c r="A156" i="8" s="1"/>
  <c r="A157" i="8" s="1"/>
  <c r="A160" i="8" s="1"/>
  <c r="A161" i="8" s="1"/>
  <c r="A163" i="8" s="1"/>
  <c r="A164" i="8" s="1"/>
  <c r="A165" i="8" s="1"/>
  <c r="A166" i="8" s="1"/>
  <c r="A168" i="8" s="1"/>
  <c r="A170" i="8" s="1"/>
  <c r="A172" i="8" s="1"/>
  <c r="A174" i="8" s="1"/>
  <c r="A176" i="8" s="1"/>
  <c r="A179" i="8" s="1"/>
  <c r="A182" i="8" s="1"/>
  <c r="A184" i="8" s="1"/>
  <c r="A186" i="8" s="1"/>
  <c r="A19" i="8"/>
  <c r="E216" i="8"/>
  <c r="E215" i="8"/>
  <c r="E214" i="8"/>
  <c r="E213" i="8"/>
  <c r="E211" i="8"/>
  <c r="E210" i="8"/>
  <c r="E209" i="8"/>
  <c r="E208" i="8"/>
  <c r="E206" i="8"/>
  <c r="E205" i="8"/>
  <c r="E147" i="8"/>
  <c r="E146" i="8"/>
  <c r="E204" i="8" l="1"/>
  <c r="A21" i="8" l="1"/>
  <c r="A22" i="8" s="1"/>
  <c r="A23" i="8" s="1"/>
  <c r="A25" i="8" s="1"/>
  <c r="A26" i="8" s="1"/>
  <c r="A27" i="8" s="1"/>
  <c r="A28" i="8" s="1"/>
  <c r="A30" i="8" s="1"/>
  <c r="A31" i="8" s="1"/>
  <c r="A32" i="8" s="1"/>
  <c r="A33" i="8" s="1"/>
  <c r="A35" i="8" s="1"/>
  <c r="A36" i="8" s="1"/>
  <c r="A37" i="8" s="1"/>
  <c r="A40" i="8" s="1"/>
  <c r="A42" i="8" s="1"/>
</calcChain>
</file>

<file path=xl/sharedStrings.xml><?xml version="1.0" encoding="utf-8"?>
<sst xmlns="http://schemas.openxmlformats.org/spreadsheetml/2006/main" count="1067" uniqueCount="355">
  <si>
    <t>Opis</t>
  </si>
  <si>
    <t>L.p.</t>
  </si>
  <si>
    <t>jm</t>
  </si>
  <si>
    <t>km</t>
  </si>
  <si>
    <t>ilość razem</t>
  </si>
  <si>
    <t>wartość [zł]</t>
  </si>
  <si>
    <t>cena jednostkowa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</si>
  <si>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</si>
  <si>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</si>
  <si>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</si>
  <si>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</si>
  <si>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</si>
  <si>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</si>
  <si>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</si>
  <si>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</si>
  <si>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</si>
  <si>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VII</t>
  </si>
  <si>
    <t>ST</t>
  </si>
  <si>
    <t>Krawężniki i obrzeża</t>
  </si>
  <si>
    <t>Roboty rozbiórkowe</t>
  </si>
  <si>
    <t>Regulacja studni telekomunikacyjnych</t>
  </si>
  <si>
    <t>Regulacja pionowa studzienek dla studzienek teletechnicznych</t>
  </si>
  <si>
    <t>szt.</t>
  </si>
  <si>
    <t>Jezdnia główna</t>
  </si>
  <si>
    <t>Zjazdy z kostki betonowej</t>
  </si>
  <si>
    <t>Nawierzchnie z kostki betonowej  szarej o grubości 80 mm na podsypce cementowo-piaskowej grubości 50 mm z wypełnieniem spoin zaprawą cementową</t>
  </si>
  <si>
    <t>Pobocza, wywóz ziemi</t>
  </si>
  <si>
    <t>Roboty wykończeniowe</t>
  </si>
  <si>
    <t>Oznakowanie poziome</t>
  </si>
  <si>
    <t>VIII</t>
  </si>
  <si>
    <t>Nawierzchnie z tłucznia kamiennego 0-31,5 o grubości po zgęszczeniu 10 cm</t>
  </si>
  <si>
    <t>SST-DR-01</t>
  </si>
  <si>
    <t>ulica Mostowa - jezdnia</t>
  </si>
  <si>
    <t>CZĘŚĆ I - PODATEK VAT</t>
  </si>
  <si>
    <t>CZĘŚĆ I - RAZEM BRUTTO</t>
  </si>
  <si>
    <t>ulica Wielkopolska</t>
  </si>
  <si>
    <t>ROBOTY PRZYGOTOWAWCZE</t>
  </si>
  <si>
    <t>Odtworzenie trasy i punktów wysokościowych</t>
  </si>
  <si>
    <t>Rozbiórka elementów dróg</t>
  </si>
  <si>
    <t>01.01.01</t>
  </si>
  <si>
    <t>01.02.04</t>
  </si>
  <si>
    <t>ODWODNIENIE KORPUSU DROGOWEGO</t>
  </si>
  <si>
    <t>Kanalizacja deszczowa</t>
  </si>
  <si>
    <t>03.02.01</t>
  </si>
  <si>
    <t>Regulacja pionowa włazów kanałowych</t>
  </si>
  <si>
    <t>Regulacja zaworów gazowych</t>
  </si>
  <si>
    <t>Regulacja pionowa studzienek telefonicznych</t>
  </si>
  <si>
    <t>PODBUDOWY</t>
  </si>
  <si>
    <t>Koryto wraz z profilowaniem i zagęszczeniem podłoża</t>
  </si>
  <si>
    <t>04.01.01</t>
  </si>
  <si>
    <t>Wywóz gruzu z korytowania</t>
  </si>
  <si>
    <t>Oczyszczenie i skropienie warstw konstrukcyjnych</t>
  </si>
  <si>
    <t>04.03.01</t>
  </si>
  <si>
    <t>Mechaniczne oczyszczenie nawierzchni warstw niebitumicznych</t>
  </si>
  <si>
    <t>Mechaniczne oczyszczenie nawierzchni drogowej warstw konstrukcyjnych - bitumicznych</t>
  </si>
  <si>
    <t>Podbudowa z kruszywa łamanego</t>
  </si>
  <si>
    <t>04.04.02</t>
  </si>
  <si>
    <t>Podbudowa z betonu asfaltowego</t>
  </si>
  <si>
    <t>04.07.01</t>
  </si>
  <si>
    <t>Frezowanie nawierzchni asfaltowych na zimno</t>
  </si>
  <si>
    <t>05.03.11</t>
  </si>
  <si>
    <t>IX</t>
  </si>
  <si>
    <t>Nawierzchnia z mieszanki SMA</t>
  </si>
  <si>
    <t>05.03.13</t>
  </si>
  <si>
    <t>X</t>
  </si>
  <si>
    <t>Nawierzchnie z kostki brukowej betonowej</t>
  </si>
  <si>
    <t>05.03.23</t>
  </si>
  <si>
    <t>XI</t>
  </si>
  <si>
    <t>05.03.26</t>
  </si>
  <si>
    <t>Zabezpieczenie siatką nawierzchni asfaltowej</t>
  </si>
  <si>
    <t>XII</t>
  </si>
  <si>
    <t>ROBOTY WYKOŃCZENIOWE</t>
  </si>
  <si>
    <t>Umocnienie powierzchniowe skarp, rowów i ścieków</t>
  </si>
  <si>
    <t>06.01.01</t>
  </si>
  <si>
    <t>URZĄDZENIA BEZPIECZEŃSTWA RUCHU</t>
  </si>
  <si>
    <t>XIII</t>
  </si>
  <si>
    <t>07.01.01</t>
  </si>
  <si>
    <t>Odtworzenie oznakowania cienkowarstwowego - malowanie mechaniczne</t>
  </si>
  <si>
    <t>ELEMENTY ULIC</t>
  </si>
  <si>
    <t>XIV</t>
  </si>
  <si>
    <t>Krawężniki betonowe</t>
  </si>
  <si>
    <t>08.01.01</t>
  </si>
  <si>
    <t xml:space="preserve"> </t>
  </si>
  <si>
    <t>XV</t>
  </si>
  <si>
    <t>08.02.02</t>
  </si>
  <si>
    <t>Chodniki z kostki brukowej betonowej</t>
  </si>
  <si>
    <t>XVI</t>
  </si>
  <si>
    <t>Obrzeża betonowe</t>
  </si>
  <si>
    <t>08.03.01</t>
  </si>
  <si>
    <t>XVII</t>
  </si>
  <si>
    <t>08.05.02</t>
  </si>
  <si>
    <t>Wjazdy i wyjazdy z bram</t>
  </si>
  <si>
    <t>XVIII</t>
  </si>
  <si>
    <t>Ścieki z kostki betonowej</t>
  </si>
  <si>
    <t>XIX</t>
  </si>
  <si>
    <t>Obramowania i opaski jezdni lub chodników</t>
  </si>
  <si>
    <t>08.06.01</t>
  </si>
  <si>
    <t>XX</t>
  </si>
  <si>
    <t>Krawężniki betonowe wtopione o wymiarach 15x30 cm, z wykonaniem ławy betonowej, na podsypce cementowo-piaskowej</t>
  </si>
  <si>
    <t>Podbudowy z kruszyw łamanych, warstwa dolna, grubość warstwy po zagęszczeniu 15 cm</t>
  </si>
  <si>
    <t>Podbudowy z kruszyw łamanych, warstwa górna, grubość warstwy po zagęszczeniu 8 cm</t>
  </si>
  <si>
    <t xml:space="preserve">Odtworzenie trawników poza poboczem wzdłuż jezdni na szer. 0,5 m poprzez wysianie nasion </t>
  </si>
  <si>
    <t>Regulacja zaworów wodociągowych</t>
  </si>
  <si>
    <t>Regulacja pionowa wpustów ściekowych ulicznych</t>
  </si>
  <si>
    <t>Korytowanie istniejacej podbudowy na głębokość do 15 cm</t>
  </si>
  <si>
    <t>Korytowanie istniejacej podbudowy na głębokość do 30 cm</t>
  </si>
  <si>
    <t>Warstwa przeciwspękaniowa pod warstwy bitumiczne z siatki z włókien węglowych o wytrzymałości min.120 kN/m</t>
  </si>
  <si>
    <t>Humusowanie skarp z obsianiem przy grubości warstwy humusu 5 cm</t>
  </si>
  <si>
    <t>Krawężniki betonowe o wymiarach 15x30 cm, z wykonaniem ławy betonowej C12/15 z oporem (poszerzonej pod ściek), na podsypce cementowo-piaskowej</t>
  </si>
  <si>
    <t>Krawężniki betonowe obniżone (najazdowe) o wym. 15x22 cm z wykonaniem ławy betonowej C12/15 z oporem (poszerzonej pod ściek), na podsypce cementowo-piaskowej</t>
  </si>
  <si>
    <t>Krawężniki betonowe przejściowe o wymiarach 15x30 cm, z wykonaniem ławy betonowej C12/15 z oporem (poszerzonej pod ściek), na podsypce cementowo-piaskowej</t>
  </si>
  <si>
    <t>Ścieki przykrawężnikowe szerokości 20 cm z kostki betonowej gr. 8 cm na podsypce cementowo-piaskowej z wypełnieniem spoin zaprawą cementową (kolor kostki szary)</t>
  </si>
  <si>
    <t>Nawierzchnia wysp z kostki brukowej betonowej gr. 8 cm na podsypce cementowo-piaskowej z wypełnieniem spoin piaskiem (kolor kostki czerwony)</t>
  </si>
  <si>
    <t>Studzienki ściekowe uliczne betonowe o średnicy 450 mm z osadnikiem z wpustami  żeliwnymi</t>
  </si>
  <si>
    <t>Wykonanie obsypki piaskowej z zagęszczeniem mechanicznym</t>
  </si>
  <si>
    <t xml:space="preserve">szt. </t>
  </si>
  <si>
    <t>Skropienie nawierzchni drogowej niebitumicznej asfaltem w ilości 0,7kg/m2</t>
  </si>
  <si>
    <t>Skropienie nawierzchni bitumicznej w ilości 0,5kg/m2</t>
  </si>
  <si>
    <t>08.04.01</t>
  </si>
  <si>
    <t>Przykanalik z rur PCW o średnicy 200 mm łączone na wcisk</t>
  </si>
  <si>
    <t>Przebruk nawierzchni z kostki brukowej betonowej gr. 8 cm na podsypce cementowo - piaskowej z wypełnieniem spoin piaskiem</t>
  </si>
  <si>
    <t>ulica Gdańska</t>
  </si>
  <si>
    <t>Usunięcie drzew lub krzewów</t>
  </si>
  <si>
    <t>01.02.01</t>
  </si>
  <si>
    <t>Mechaniczne karczowanie drzew o średnicy do 55 cm z cięciem drewna piłą mechaniczną i frezowaniem karczy</t>
  </si>
  <si>
    <t>Mechaniczne karczowanie drzew o średnicy powyżej 55 cm z cięciem drewna piłą mechaniczną i frezowaniem karczy</t>
  </si>
  <si>
    <t>Studnia rewizyjna z kręgów betonowych o średnicy 1200 mm nadbudowana na istniejącym kanale 315 mm</t>
  </si>
  <si>
    <t>studnia</t>
  </si>
  <si>
    <t>Korytowanie istniejacej podbudowy na głębokość do 20 cm</t>
  </si>
  <si>
    <t>Oporniki betonowe o wymiarach 12x25 cm, z wykonaniem ławy betonowej C12/15 na podsypce cementowo-piaskowej (obramowanie zjazdu)</t>
  </si>
  <si>
    <t>Chodniki z płytek betonowych</t>
  </si>
  <si>
    <t>08.02.01</t>
  </si>
  <si>
    <t>ZIELEŃ DROGOWA</t>
  </si>
  <si>
    <t>Zieleń drogowa</t>
  </si>
  <si>
    <t>09.01.01</t>
  </si>
  <si>
    <t>kpl</t>
  </si>
  <si>
    <t>Sadzenie drzew liściastych wraz z pielęgnacją (Lipa drobnolistna Tilia Cordata - wys. sadzonki min. 200 cm z modułem / ekranem kierującym korzenie w głąb gruntu)</t>
  </si>
  <si>
    <t>Sadzenie drzew liściastych wraz z pielęgnacją (Lipa drobnolistna Tilia Cordata - wys. sadzonki min. 200 cm)</t>
  </si>
  <si>
    <t>Część I – Przebudowa ulicy Mostowej w Świnoujściu</t>
  </si>
  <si>
    <t xml:space="preserve">CZĘŚĆ I (ul. Mostowa) - RAZEM NETTO </t>
  </si>
  <si>
    <t>CZĘŚĆ IV - PODATEK VAT</t>
  </si>
  <si>
    <t>CZĘŚĆ IV - RAZEM BRUTTO</t>
  </si>
  <si>
    <t>CZĘŚĆ V - PODATEK VAT</t>
  </si>
  <si>
    <t>CZĘŚĆ V - RAZEM BRUTTO</t>
  </si>
  <si>
    <t xml:space="preserve">Cięcie piłą nawierzchni bitumicznych </t>
  </si>
  <si>
    <t>Mechaniczne oczyszczenie i skropienie emulsją asfaltową na zimno podbudowy lub nawierzchni betonowej/bitumicznej; zużycie emulsji 0,5 kg/m2</t>
  </si>
  <si>
    <t>Ułożenie siatki wzmacniającej do nawierzchni bitumicznych, jezdnia główna</t>
  </si>
  <si>
    <t>Wywiezienie ziemi</t>
  </si>
  <si>
    <t>Mechaniczne malowanie linii segregacyjnych i krawędziowych przerywanych na jezdni farbą chlorokauczukową</t>
  </si>
  <si>
    <t>Warstwa dolna podbudowy z kruszywa łamanego o grubości po zagęszczeniu 15 cm (zjazdy i chodniki)</t>
  </si>
  <si>
    <t xml:space="preserve">Podbudowy z kruszyw łamanych, warstwa dolna, grubość warstwy po zagęszczeniu 20 cm </t>
  </si>
  <si>
    <t xml:space="preserve">Podbudowa z betonu asfaltowego AC16P gr. 7 cm </t>
  </si>
  <si>
    <t>Oporniki betonowe o wymiarach 12x25 cm, z wykonaniem ławy betonowej C12/15 na podsypce cementowo-piaskowej (obramowanie zjazdów, wyniesienia i wysp)</t>
  </si>
  <si>
    <t>Nawierzchnia z kostki brukowej betonowej gr. 8 cm na podsypce cementowo-piaskowej z wypełnieniem spoin piaskiem (kolor kostki szary)</t>
  </si>
  <si>
    <t>Obrzeża betonowe o wymiarach 30x8 cm na ławie betonowej, z wypełnieniem spoin piaskiem</t>
  </si>
  <si>
    <t>Nawierzchnia zjazdów z kostki brukowej betonowej gr. 8 cm na podsypce
cementowo-piaskowej z wypełnieniem spoin piaskiem (kolor kostki antracyt)</t>
  </si>
  <si>
    <t xml:space="preserve">Nawierzchnia z mieszanki SMA8 gr. 4 cm </t>
  </si>
  <si>
    <t xml:space="preserve">Roboty ziemne wykonywane z transportem urobku samochodami </t>
  </si>
  <si>
    <t>Chodniki z płyt betonowych szarych ryflowanych o wymiarach 40x40x6 cm, na podsypce cementowo - piaskowej, z wypełnieniem spoin piaskiem</t>
  </si>
  <si>
    <t>Nawierzchnia zjazdów z kostki brukowej betonowej gr. 8 cm na podsypce
cementowo-piaskowej z wypełnieniem spoin piaskiem (kolor kostki szary)</t>
  </si>
  <si>
    <t>Rowki w gruncie o wymiarach 30x40 cm pod krawężniki i ławy krawężnikowe</t>
  </si>
  <si>
    <t>Frezowanie nawierzchni bitumicznej z wywozem materiału z rozbiórki i utylizacją</t>
  </si>
  <si>
    <t>Frezowanie nawierzchni bitumicznej  z wywozem materiału z rozbiórki i utylizacją</t>
  </si>
  <si>
    <t>32</t>
  </si>
  <si>
    <t>33</t>
  </si>
  <si>
    <t>36</t>
  </si>
  <si>
    <t>37</t>
  </si>
  <si>
    <t>38</t>
  </si>
  <si>
    <t>39</t>
  </si>
  <si>
    <t>40</t>
  </si>
  <si>
    <t>41</t>
  </si>
  <si>
    <t>Krawężniki betonowe o wymiarach 15x30cm, z wykonaniem ławy betonowej C12/15 z oporem, na podsypce cementowo-piaskowej</t>
  </si>
  <si>
    <t>42</t>
  </si>
  <si>
    <t>Krawężniki betonowe obniżone (najazdowe) o wym. 15x22 cm z wykonaniem ławy betonowej C12/15 z oporem na podsypce cementowo-piaskowej</t>
  </si>
  <si>
    <t>43</t>
  </si>
  <si>
    <t>Krawężniki betonowe przejściowe o wymiarach 15x30 cm, z wykonaniem ławy betonowej C12/15 z oporem, na podsypce cementowo-piaskowej</t>
  </si>
  <si>
    <t>44</t>
  </si>
  <si>
    <t>45</t>
  </si>
  <si>
    <t>46</t>
  </si>
  <si>
    <t>47</t>
  </si>
  <si>
    <t>48</t>
  </si>
  <si>
    <t>49</t>
  </si>
  <si>
    <t>INNE ROBOTY</t>
  </si>
  <si>
    <t>Parkingi i zatoki</t>
  </si>
  <si>
    <t>50</t>
  </si>
  <si>
    <t>10.06.01</t>
  </si>
  <si>
    <t>Nawierzchnia zatoki parkingowej z kostki brukowej betonowej gr. 8 cm na podsypce cementowo-piaskowej z wypełnieniem spoin piaskiem (kolor kostki antracyt)</t>
  </si>
  <si>
    <t>a) ulica Zalewowa - roboty drogowe</t>
  </si>
  <si>
    <t xml:space="preserve">razem netto ul. Zalewowa - roboty drogowe  </t>
  </si>
  <si>
    <t>Sieć wodociagow - roboty nawierzchniowe</t>
  </si>
  <si>
    <t>Podbudowa z kruszywa łamanego - warstwa dolna o grubości po zagęszczeniu 15 cm</t>
  </si>
  <si>
    <t>Warstwy odsączające wykonane i zagęszczane mechanicznie o gr.10 cm</t>
  </si>
  <si>
    <t>Podbudowa z kruszywa łamanego - warstwa górna o grubości po zagęszczeniu 15 cm</t>
  </si>
  <si>
    <t>Nawierzchnie z kostki brukowej betonowej grubość 8 cm na podsypce cementowo-piaskowej</t>
  </si>
  <si>
    <t>Rozebranie chodnikówi z kostki brukowej betonowej grubość 6 cm na podsypce cementowo-piaskowej</t>
  </si>
  <si>
    <t>Chodniki z kostki brukowej betonowej grubość 6 cm na podsypce cementowo-piaskowej</t>
  </si>
  <si>
    <t>Sieć wodociągowa - roboty ziemne i odwodnienie wykopów</t>
  </si>
  <si>
    <t>Igłofiltry o śr.do 50 mm montowane w uprzednio wpłukanej rurze obsadowej z obsypką na głębok.do 4 m</t>
  </si>
  <si>
    <t>godz.</t>
  </si>
  <si>
    <t>Kanały rurowe - podłoża z materiałów sypkich o grubości 10 cm</t>
  </si>
  <si>
    <t>Kanały rurowe - podłoża z materiałów sypkich o grubości 10 cm &lt;obsypka&gt;</t>
  </si>
  <si>
    <t>Sieć wodociągowa - roboty montażowe</t>
  </si>
  <si>
    <t>Montaż siodła z króćcem z frezem D 160-63 PE 100 SDR 11</t>
  </si>
  <si>
    <t>Zasuwy z żeliwa sferoidalnego z zabezpieczeniem antykorozyjnym, kołnierzowe o śr.100 mm montowane na rurociągach PE (z obudową i skrzynką uliczną)</t>
  </si>
  <si>
    <t>kpl.</t>
  </si>
  <si>
    <t>Zasuwy z żeliwa sferoidalnego z zabezpieczeniem antykorozyjnym, kołnierzowe o śr.150 mm montowane na rurociągach PE (z obudową i skrzynką uliczną)</t>
  </si>
  <si>
    <t>Hydranty pożarowe nadziemne o śr. 80 mm wraz z zasuwą kołnierzową o śr 80 mm (z obudową i skrzynką uliczną)</t>
  </si>
  <si>
    <t>Układanie mieszanki betonowej pojemnikiem do betonu - bloki oporowe</t>
  </si>
  <si>
    <t>prob.</t>
  </si>
  <si>
    <t>Oznakowanie trasy wodociągu ułożonego w ziemi taśmą z tworzywa sztucznego</t>
  </si>
  <si>
    <t>Oznakowanie trasy rurociągu tabliczkami na słupku betonowym</t>
  </si>
  <si>
    <t>Zaślepienie rurociągów odciętych poprzez zabetonowanie końców rur o śr. 80-200 mm</t>
  </si>
  <si>
    <t>m3 bet.</t>
  </si>
  <si>
    <t>Przyłącza i instalacje zewnętrzne - roboty nawierzchniowe</t>
  </si>
  <si>
    <t>Przyłącza i instalacje zewnętrzne - roboty ziemne i odwodnienie wykopów</t>
  </si>
  <si>
    <t>Studzienki wodomierzowe - podłoża z materiałów sypkich o grubości 10 cm metoda stabilizacji cementem (podsypka)</t>
  </si>
  <si>
    <t>Studzienki wodomierzowe - podłoża z materiałów sypkich o grubości 15 cm metoda stabilizacji cementem &lt;obsypka&gt;</t>
  </si>
  <si>
    <t>Przyłącza i instalacje zewnętrzne - roboty montażowe</t>
  </si>
  <si>
    <t>Studzienki wodomierzowe tworzywowe (HDPE) z rurami przyłączeniowymi oraz włazem żeliwnym, śr. 1000 mm, wys. 1,80 m</t>
  </si>
  <si>
    <t>Zaślepienie rurociągów odciętych poprzez zabetonowanie końców rur o śr. 32-100 mm</t>
  </si>
  <si>
    <t>Ustawienie zaworów i zasuw o śr. nom. 32 mm w rurociągach z polietylenu twardego</t>
  </si>
  <si>
    <t>Ustawienie zaworów i zasuw o śr. nom. 40 mm w rurociągach z polietylenu twardego</t>
  </si>
  <si>
    <t>Dodatki za wykonanie obustronnych podejść do wodomierzy skrzydełkowych o śr. nominalnej 20 mm w rurociągach stalowych</t>
  </si>
  <si>
    <t>Zawory zwrotne (antyskażeniowe) sieci wodociągowych typ EA o śr.nom. 25 mm</t>
  </si>
  <si>
    <t>Przejścia przez ścianę betonową o grubości 30-40 cm dla rurociągów cieplnych zasilających lub powrotnych z rur stalowych o śr. 32-50 mm</t>
  </si>
  <si>
    <t>szt. przejść</t>
  </si>
  <si>
    <t>Uzupełnienie cegłami klinkierowymi ścian lub ścianek o grubości ponad 1/2 ceg. lub zamurowanie otworów w ścianach i ściankach na zaprawie cementowo-
wapiennej</t>
  </si>
  <si>
    <t>Oznakowanie trasy rurociągu tabliczkami na murze</t>
  </si>
  <si>
    <t>Kanalizacja sanitarna - roboty nawierzchniowe</t>
  </si>
  <si>
    <t>Kanalizacja sanitarna - roboty ziemne</t>
  </si>
  <si>
    <t xml:space="preserve">godz. </t>
  </si>
  <si>
    <t>Kanały rurowe - podłoża z materiałów sypkich o grub.10 cm</t>
  </si>
  <si>
    <t>Kanalizacja sanitarna - roboty montażowe</t>
  </si>
  <si>
    <t>Kanały z rur PVC łączonych na wcisk o śr. zewn. 160 mm</t>
  </si>
  <si>
    <t>stud.</t>
  </si>
  <si>
    <t>Obetonowanie kanałów - otulina betonowa</t>
  </si>
  <si>
    <t>Oznakowanie trasy kanalizacji ułożonej w ziemi taśmą z tworzywa sztucznego</t>
  </si>
  <si>
    <t>Wytyczenie geodezyjne trasy sieci kanalizacyjnej</t>
  </si>
  <si>
    <t xml:space="preserve">razem netto ul. Zalewowa (ZWiK)  </t>
  </si>
  <si>
    <t>b) ulica Zalewowa - roboty ZWiK</t>
  </si>
  <si>
    <t>Warstwa dolna podbudowy z kruszywa łamanego o grubości po zagęszczeniu 15cm (zjazdy,parking,chodniki)</t>
  </si>
  <si>
    <t>Podbudowy z kruszyw łamanych, warstwa dolna, grubość warstwy po zagęszczeniu 20cm</t>
  </si>
  <si>
    <t xml:space="preserve">Podbudowa z betonu asfaltowego AC16P gr.7cm </t>
  </si>
  <si>
    <t>Igłofiltry o śr.do 50 mm montowane w uprzednio wpłukanej rurze obsadowej z obsypką na głębokość do 4 m</t>
  </si>
  <si>
    <t>Ażurowe umocnienie pionowych ścian wykopów liniowych</t>
  </si>
  <si>
    <t>Zasypywanie wykopów liniowych i jamistych o ścianach pionowych z zagęszczeniem</t>
  </si>
  <si>
    <t>Sieci wodociągowe - rurociągi z polietylenu niskociśnieniowego (PE) łączone metodą zgrzewania o śr.zewn. 90 mm</t>
  </si>
  <si>
    <t>Sieci wodociągowe - rurociągi z polietylenu niskociśnieniowego (PE) łączone metodą zgrzewania o śr.zewn. 110 mm</t>
  </si>
  <si>
    <t>Sieci wodociągowe - rurociągi z polietylenu niskociśnieniowego (PE) łączone metodą zgrzewania o śr.zewn. 160 mm</t>
  </si>
  <si>
    <t>Próba szczelności sieci wodociągowych z dezynfekcją</t>
  </si>
  <si>
    <t>Pomiary geodezyjne</t>
  </si>
  <si>
    <t>Roboty pomiarowe przy liniowych robotach ziemnych</t>
  </si>
  <si>
    <t>Wykonanie i zagęszczenie warstwy odsączającej o gr. 10 cm</t>
  </si>
  <si>
    <t>Ręczne plantowanie powierzchni gruntu rodzimego</t>
  </si>
  <si>
    <t>Wykonanie trawników dywanowych siewem bez nawożenia</t>
  </si>
  <si>
    <t xml:space="preserve">Wykopy liniowe </t>
  </si>
  <si>
    <t xml:space="preserve">Wykopy jamiste </t>
  </si>
  <si>
    <t xml:space="preserve">Pompowanie próbne pomiarowe lub oczyszcząjace </t>
  </si>
  <si>
    <t>Ażurowe umocnienie pionowych ścian wykopów</t>
  </si>
  <si>
    <t>Pełne umocnienie pionowych ścian wykopów</t>
  </si>
  <si>
    <t xml:space="preserve">Kanały rurowe - podłoża z materiałów sypkich o grubości 10 cm </t>
  </si>
  <si>
    <t>Zasypywanie wykopów liniowych i jamistych z zagęszczeciem</t>
  </si>
  <si>
    <t>Montaż rurociągów z rur polietylenowych (HDPD) o śr. nom. 32 mm</t>
  </si>
  <si>
    <t>Montaż rurociągów z rur polietylenowych (HDPD) o śr. nom. 40 mm</t>
  </si>
  <si>
    <t>Studzienki wodomierzowe tworzywowe (HDPE) z rurami przyłączeniowymi oraz włazem żeliwnym, śr. 600 mm, wys. 1,80 m</t>
  </si>
  <si>
    <t xml:space="preserve">Geodezyjny pomiar powykonawczy </t>
  </si>
  <si>
    <t>Pompowanie próbne pomiarowe lub oczyszcząjace</t>
  </si>
  <si>
    <t>Kanały rurowe - podłoża z materiałów sypkich o grub.30 cm</t>
  </si>
  <si>
    <t xml:space="preserve">Studnie rewizyjne z kręgów betonowych o śr.1000 mm w gotowym wykopie o głębok. do 3,0m </t>
  </si>
  <si>
    <t>Próba szczelności kanałów rurowych</t>
  </si>
  <si>
    <t>Oporniki betonowe wtopione o wymiarach 12x25 cm z wykonaniem ław betonowych na podsypce cementowo-piaskowej</t>
  </si>
  <si>
    <t xml:space="preserve">Nawierzchnie z mieszanek mineralno-bitumicznych asfaltowych o średniej grubości 6 cm (warstwa wyrównawczo-wiążąca) </t>
  </si>
  <si>
    <t xml:space="preserve">Nawierzchnie z mieszanek mineralno-bitumicznych asfaltowych o grubości 4 cm (warstwa ścieralna) </t>
  </si>
  <si>
    <t>Koryta o głębokości 30 cm wykonywane na poszerzeniach jezdni lub chodników o szerokości do 2,5m</t>
  </si>
  <si>
    <t xml:space="preserve">Koryta o głębokości 10 cm wykonywane na poszerzeniach jezdni lub chodników o szerokości do 2,5m </t>
  </si>
  <si>
    <t>Rozścielenie ziemi urodzajnej ręczne z transportem taczkami na terenie płaskim, grubość warstwy 10 cm wraz z jej dowozem</t>
  </si>
  <si>
    <t>Frezowanie nawierzchni bitumicznej o grubości 4 cm z wywozem materiału z rozbiórki i utylizacją</t>
  </si>
  <si>
    <t>Warstwy odsączające wykonane i zagęszczane mechanicznie</t>
  </si>
  <si>
    <t>Rozebranie nawierzchni z klinkieru drogowego na podsypce cementowo-piaskowej z wywiezieniem gruzu</t>
  </si>
  <si>
    <t>Mechaniczne rozebranie podbudowy z gruntu stabilizowanego z wywiezieniem gruzu</t>
  </si>
  <si>
    <t xml:space="preserve">Wykopy liniowe o ścianach pionowych z transportem urobku samochodami </t>
  </si>
  <si>
    <t>Demontaż rurociągu azbestowo-cementowego o śr. nominalnej 80-150 mm z utylizacją</t>
  </si>
  <si>
    <t>Rozebranie nawierzchni z klinkieru drogowego na podsypce cementowo-piaskowej z wywozem materiału i utylizacją</t>
  </si>
  <si>
    <t>Mechaniczne rozebranie podbudowy z kruszywa kamiennego z wywozem materiału i utylizacją</t>
  </si>
  <si>
    <t>29</t>
  </si>
  <si>
    <t>30</t>
  </si>
  <si>
    <t>31</t>
  </si>
  <si>
    <t>Część II – Przebudowa ulicy Sąsiedzkiej w Świnoujściu</t>
  </si>
  <si>
    <t>ulica Sąsiedzka</t>
  </si>
  <si>
    <t>Roboty pomiarowe przy liniowych robotach ziemnych, na drogach w terenie równinnym</t>
  </si>
  <si>
    <t xml:space="preserve">Roboty ziemne z transportem urobku samochodami </t>
  </si>
  <si>
    <t>Warstwy odsączające i odcinające</t>
  </si>
  <si>
    <t>04.02.01</t>
  </si>
  <si>
    <t>Warstwa z piasku o grubości po zagęszczeniu 20 cm</t>
  </si>
  <si>
    <t>Nawierzchnia z mieszanki SMA8 gr. 4 cm</t>
  </si>
  <si>
    <t xml:space="preserve">CZĘŚĆ II (ul. Sąsiedzka) - RAZEM NETTO </t>
  </si>
  <si>
    <t>CZĘŚĆ II - PODATEK VAT</t>
  </si>
  <si>
    <t>CZĘŚĆ II - RAZEM BRUTTO</t>
  </si>
  <si>
    <t>Część III – Przebudowa ulicy Wielkopolskiej w Świnoujściu</t>
  </si>
  <si>
    <t xml:space="preserve">CZĘŚĆ III (ul. Wielkopolska) - RAZEM NETTO </t>
  </si>
  <si>
    <t>CZĘŚĆ III - PODATEK VAT</t>
  </si>
  <si>
    <t>CZĘŚĆ III - RAZEM BRUTTO</t>
  </si>
  <si>
    <t>Część IV – Przebudowa ulicy Gdańskiej w Świnoujściu</t>
  </si>
  <si>
    <t xml:space="preserve">CZĘŚĆ IV (ul. Gdańska) - RAZEM NETTO </t>
  </si>
  <si>
    <t>Część V – Przebudowa ulicy Zalewowej w Świnoujściu</t>
  </si>
  <si>
    <t xml:space="preserve">CZĘŚĆ V (ul. Zalewowa) - RAZEM NETTO </t>
  </si>
  <si>
    <r>
      <t>Nawierzchnia wyniesionego przejścia z kostki brukowej betonowej gr. 8 cm na podsypce cementowo-piaskowej z wypełnieniem spoin piaskiem (</t>
    </r>
    <r>
      <rPr>
        <sz val="11"/>
        <color rgb="FFFF0000"/>
        <rFont val="Czcionka tekstu podstawowego"/>
        <family val="2"/>
        <charset val="238"/>
      </rPr>
      <t>kostka koloru czerwonego bezfazowa</t>
    </r>
    <r>
      <rPr>
        <sz val="11"/>
        <color theme="1"/>
        <rFont val="Czcionka tekstu podstawowego"/>
        <family val="2"/>
        <charset val="238"/>
      </rPr>
      <t>)</t>
    </r>
  </si>
  <si>
    <t>Nawierzchnia wyniesionych skrzyżowań z kostki brukowej betonowej gr. 8 cm na podsypce cementowo-piaskowej z wypełnieniem spoin piaskiem (kostka koloru czerwonego bezfazowa - na rondzie i wyspach przy rondzie, kostka koloru antracyt bezfazowa - pozostałe wyniesienia)</t>
  </si>
  <si>
    <t>Załącznik nr 2.2 do siwz nr WIM.271.1.65.2017</t>
  </si>
  <si>
    <t xml:space="preserve">Zakres rzeczowo - finansowy robót (kosztorys ofertowy)
„Przebudowa dróg powiatowych i gminnych w Świnoujściu – Etap II – przebudowa ulic: Mostowej, Sąsiedzkiej, Wielkopolskiej, 
Gdańskiej i Zalewowej w Świnoujściu
</t>
  </si>
  <si>
    <t>Rozbiórka mechaniczna betonu z wywozem materiału z rozbiórki na odległość do 10 km i jego utylizacją</t>
  </si>
  <si>
    <t>Roboty remontowe - frezowanie nawierzchni bitumicznej z wywozem materiału z rozbiórki na odległość do 10 km i jego utylizacją</t>
  </si>
  <si>
    <t>Mechaniczna rozbiórka nawierzchni bitumicznej z wywozem materiału z rozbiórki na odległość do 10 km i jego utylizacją</t>
  </si>
  <si>
    <t>Mechaniczna rozbiórka nawierzchni betonowej z wywozem materiału z rozbiórki na odległość do 10 km i jego utylizacją</t>
  </si>
  <si>
    <t>Rozbiórka nawierzchni z trylinki na podsypce cementowo-piaskowej (zjazdy, zatoczka autobusowa) z wywozem materiału z rozbiórki na odległość do 10 km i jego utylizacją</t>
  </si>
  <si>
    <t>Rozbiórka nawierzchni zjazdów z kostki betonowej gr. 8 cm na podsypce cementowo - piaskowej z wywozem materiału z rozbiórki na odległość do 10 km i jego utylizacją</t>
  </si>
  <si>
    <t>Rozebranie nawierzchni chodników z kostki betonowej cm na podsypce cementowo - piaskowej z wywozem materiału z rozbiórki na odległość do 10 km i jego utylizacją</t>
  </si>
  <si>
    <t>Rozebranie krawężników betonowych z ławami betonowymi z oporem z wywozem materiału z rozbiórki na odległość do 10 km i jego utylizacją</t>
  </si>
  <si>
    <t>Rozebranie obrzeży betonowych z wywozem materiału z rozbiórki na odległość do 10 km i jego utylizacją</t>
  </si>
  <si>
    <t>Demontaż progu zwalniajacego płytowego z tworzywa sztucznego z wywozemna odległość do 10 km</t>
  </si>
  <si>
    <t>Rozbiórka nawierzchni z płyt drogowych betonowych trylinka na podsypce cementowo - piaskowej z wywozem materiału z rozbiórki na odległość do 10 km i jego utylizacją</t>
  </si>
  <si>
    <t>Rozbiórka nawierzchni z brukowca z wywozem materiału z rozbiórki na odległość do 10 km i jego utylizacją</t>
  </si>
  <si>
    <t>Rozebranie nawierzchni z kostki żużlowej na podsypce cementowo - piaskowej z wywozem materiału z rozbiórki na odległość do 10 km i jego utylizacją</t>
  </si>
  <si>
    <t>Rozebranie nawierzchni z płyt drogowych betonowych zbrojonych z wywozem materiału z rozbiórki na odległość do 10 km i jego utylizacją</t>
  </si>
  <si>
    <t>Rozbiórka nawierzchni zjazdów z trylinki na podsypce cementowo-piaskowej z wywozem materiału z rozbiórki na odległość do 10 km i jego utylizacją</t>
  </si>
  <si>
    <t>Rozbiórka nawierzchni zjazdów z kostki betonowej na podsypce cementowo - piaskowej z wywozem materiału z rozbiórki na odległość do 10 km i jego utylizacją</t>
  </si>
  <si>
    <t>Rozbiórka podbudowy z kruszywa sposobem mechanicznym z wywozem materiału z rozbiórki na odległość do 10 km i jego utylizacją</t>
  </si>
  <si>
    <t>Rozebranie chodników z płyt betonowych o wymiarach 50x50 cm na podsypce piaskowej z wywozem materiału z rozbiórki na odległość do 10 km i jego utylizacją</t>
  </si>
  <si>
    <t>Rozebranie krawężników kamiennych z ławami betonowymi z oporem z wywozem materiału z rozbiórki na odległość do 10 km i jego utylizacją</t>
  </si>
  <si>
    <t>Rozebranie nawierzchni zjazdów z kostki betonowej na podsypce cementowo-piaskowej z wywozem materiału z robiórki na odległość do 10 km i jego utylizacją</t>
  </si>
  <si>
    <t>Mechaniczna rozbiórka nawierzchni zjazdów bitumicznych z wywozem materiału z robiórki na odległość do 10 km i jego utylizacją</t>
  </si>
  <si>
    <t>Rozebranie nawierzchni zjazdów z płyt drogowych jomb z wywozem materiału z robiórki na odległość do 10 km i jego utylizacją</t>
  </si>
  <si>
    <t>Rozebranie nawierzchni zjazdów z płyt betonowych ażurowych z wywozem materiału z robiórki na odległość do 10 km i jego utylizacją</t>
  </si>
  <si>
    <t>Rozbiórka podbudowy  z kruszywa z wywozem materiału z robiórki na odległość do 10 km i jego utylizacją</t>
  </si>
  <si>
    <t>Rozebranie chodników z płyt betonowych o wymiarach 50x50 cm na podsypce piaskowej z wywozem materiału z robiórki na odległość do 10 km i jego utylizacją</t>
  </si>
  <si>
    <t>Rozebranie obrzeży betonowych z wywozem materiału z robiórki na odległość do 10 km i jego utylizacją</t>
  </si>
  <si>
    <t>Rozebranie krawężników betonowych 15x30 z ławami betonowymi z oporem z wywozem materiału z robiórki na odległość do 10 km i jego utylizacją</t>
  </si>
  <si>
    <t>Rozebranie nawierzchni z kostki kamiennej nieregularnej na podsypce cementowo-piaskowej z odzyskiem materiału do ponownego wbudowania i wywozem materiału we wskazane miejsce (na odległość do 10 km)</t>
  </si>
  <si>
    <t>Rozbiórka nawierzchni zjazdów z trylinki (zjazdy) na podsypce cementowo-piaskowej z odzyskiem materiału do ponownego wbudowania i wywozem materiału we wskazane miejsce (na odległość do 10 km)</t>
  </si>
  <si>
    <t>Rozebranie chodników z płyt betonowych o wymiarach 35x35 cm na podsypce piaskowej z odzyskiem materiału do ponownego wbudowania i wywozem materiału we wskazane miejsce (na odległość do 10 km)</t>
  </si>
  <si>
    <t>Rozebranie chodników z płyt betonowych o wymiarach 35x35 cm na podsypce piaskowej z wywozem materiału z rozbiórki na odległość do 10 km i jego utylizacją</t>
  </si>
  <si>
    <t>Rozebranie chodników z płyt betonowych o wymiarach 50x50 cm na podsypce piaskowej z odzyskiem materiału do ponownego wbudowania i wywozem materiału we wskazane miejsce (na odległość do 10 km)</t>
  </si>
  <si>
    <t>Rozbiórka nawierzchni zjazdów z kostki betonowej na podsypce cementowo - piaskowej z odzyskiem materiału do ponownego wbudowania i wywozem materiału we wskazane miejsce (na odległość do 10 km)</t>
  </si>
  <si>
    <t>Rozbiórka nawierzchni zjazdów z trylinki na podsypce cementowo-piaskowej z odzyskiem materiału do ponownego wbudowania i wywozem materiału we wskazane miejsce (na odległość do 10 km)</t>
  </si>
  <si>
    <t>Rozebranie nawierzchni z płyt drogowych betonowych zbrojonych z odzyskiem materiału do ponownego wbudowania i wywozem materiału we wskazane miejsce (na odległość do 10 km)</t>
  </si>
  <si>
    <t>Rozbiórka nawierzchni z płyt drogowych betonowych trylinka na podsypce cementowo - piaskowej z odzyskiem materiału do ponownego wbudowania i wywozem materiału we wskazane miejsce (na odległość do 10 km)</t>
  </si>
  <si>
    <t>Rozebranie nawierzchni chodników z kostki betonowej cm na podsypce cementowo - piaskowej z odzyskiem materiału do ponownego wbudowania i wywozem materiału we wskazane miejsce (na odległość do 10 km)</t>
  </si>
  <si>
    <t>Mechaniczna rozbiórka nawierzchni zjazdów bitumicznych z wywozem materiału z wywozem materiału z rozbiórki na odległość do 10 km i jego utylizacją</t>
  </si>
  <si>
    <t>Rozbiórka nawierzchni zjazdów z kostki betonowej gr. 8 cm na podsypce cementowo - piaskowej z odzyskiem materiału do ponownego wbudowania i wywozem materiału we wskazane miejsce (na odległość do 10 km)</t>
  </si>
  <si>
    <t>Rozbiórka nawierzchni z trylinki na podsypce cementowo-piaskowej (zjazdy, zatoczka autobusowa) z odzyskiem materiału do ponownego wbudowania i wywozem materiału we wskazane miejsce (na odległość do 10 km)</t>
  </si>
  <si>
    <t>Rozebranie nawierzchni z kostki kamiennej nieregularnej o wysokości 14 cm na podsypce cementowo-piaskowej z odzyskiem materiału do ponownego wbudowania i wywozem materiału we wskazane miejsce (na odległość do 10 km)</t>
  </si>
  <si>
    <t>Rozebranie nawierzchni z kostki kamiennej nieregularnej o wysokości 10 cm na podsypce cementowo-piaskowej z odzyskiem materiału do ponownego wbudowania i wywozem materiału we wskazane miejsce (na odległość do 10 km)</t>
  </si>
  <si>
    <t>Rozebranie mechaniczne nawierzchni z mas mineralno-bitumicznych z wywozem materiału z rozbiórki na odległość do 10 km i jego utylizacją</t>
  </si>
  <si>
    <t>Demontaż progu zwalniajacego z tworzywa sztucznego (L=5m) z wywozem na odległość do 10 km</t>
  </si>
  <si>
    <r>
      <t>Załącznik nr 2-</t>
    </r>
    <r>
      <rPr>
        <b/>
        <sz val="10"/>
        <rFont val="Century Gothic"/>
        <family val="2"/>
        <charset val="238"/>
      </rPr>
      <t>zmiana nr 2</t>
    </r>
    <r>
      <rPr>
        <sz val="10"/>
        <rFont val="Century Gothic"/>
        <family val="2"/>
        <charset val="238"/>
      </rPr>
      <t xml:space="preserve">
do umowy nr WIM/      /2017
z dnia ………………...2017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</si>
</sst>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entury Gothic"/>
      <family val="2"/>
      <charset val="238"/>
    </font>
    <font>
      <sz val="10"/>
      <color indexed="10"/>
      <name val="Century Gothic"/>
      <family val="2"/>
      <charset val="238"/>
    </font>
    <font>
      <sz val="9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Century Gothic"/>
      <family val="2"/>
      <charset val="238"/>
    </font>
    <font>
      <sz val="6"/>
      <color theme="1"/>
      <name val="Century Gothic"/>
      <family val="2"/>
      <charset val="238"/>
    </font>
    <font>
      <sz val="9"/>
      <color rgb="FFFF0000"/>
      <name val="Century Gothic"/>
      <family val="2"/>
      <charset val="238"/>
    </font>
    <font>
      <b/>
      <sz val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1" fontId="5" fillId="0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8" fillId="0" borderId="0" xfId="0" applyFont="1"/>
    <xf numFmtId="2" fontId="5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center" wrapText="1"/>
    </xf>
    <xf numFmtId="4" fontId="5" fillId="2" borderId="0" xfId="0" applyNumberFormat="1" applyFont="1" applyFill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2" fontId="12" fillId="0" borderId="1" xfId="2" applyNumberFormat="1" applyFont="1" applyBorder="1" applyAlignment="1">
      <alignment vertical="center" wrapText="1"/>
    </xf>
    <xf numFmtId="2" fontId="12" fillId="0" borderId="1" xfId="2" applyNumberFormat="1" applyFont="1" applyBorder="1" applyAlignment="1">
      <alignment horizontal="center" vertical="center"/>
    </xf>
    <xf numFmtId="2" fontId="12" fillId="0" borderId="1" xfId="2" applyNumberFormat="1" applyFont="1" applyBorder="1" applyAlignment="1">
      <alignment vertical="center"/>
    </xf>
    <xf numFmtId="4" fontId="12" fillId="0" borderId="1" xfId="2" applyNumberFormat="1" applyFont="1" applyBorder="1" applyAlignment="1">
      <alignment vertical="center"/>
    </xf>
    <xf numFmtId="2" fontId="11" fillId="0" borderId="1" xfId="2" applyNumberFormat="1" applyFont="1" applyBorder="1" applyAlignment="1">
      <alignment vertical="center" wrapText="1"/>
    </xf>
    <xf numFmtId="2" fontId="12" fillId="0" borderId="1" xfId="3" applyNumberFormat="1" applyFont="1" applyBorder="1" applyAlignment="1">
      <alignment vertical="center" wrapText="1"/>
    </xf>
    <xf numFmtId="2" fontId="12" fillId="0" borderId="1" xfId="3" applyNumberFormat="1" applyFont="1" applyBorder="1" applyAlignment="1">
      <alignment horizontal="center" vertical="center"/>
    </xf>
    <xf numFmtId="2" fontId="12" fillId="0" borderId="1" xfId="3" applyNumberFormat="1" applyFont="1" applyBorder="1" applyAlignment="1">
      <alignment vertical="center"/>
    </xf>
    <xf numFmtId="4" fontId="12" fillId="0" borderId="1" xfId="3" applyNumberFormat="1" applyFont="1" applyBorder="1" applyAlignment="1">
      <alignment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3" applyFont="1" applyBorder="1" applyAlignment="1">
      <alignment vertical="center" wrapText="1"/>
    </xf>
    <xf numFmtId="0" fontId="12" fillId="0" borderId="1" xfId="3" applyFont="1" applyBorder="1" applyAlignment="1">
      <alignment horizontal="center" vertical="center"/>
    </xf>
    <xf numFmtId="0" fontId="8" fillId="0" borderId="0" xfId="0" applyFont="1" applyBorder="1"/>
    <xf numFmtId="2" fontId="12" fillId="0" borderId="1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49" fontId="12" fillId="0" borderId="1" xfId="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/>
    <xf numFmtId="0" fontId="12" fillId="0" borderId="1" xfId="0" applyFont="1" applyBorder="1"/>
    <xf numFmtId="2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2" fontId="12" fillId="0" borderId="1" xfId="2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2" fontId="12" fillId="2" borderId="1" xfId="0" applyNumberFormat="1" applyFont="1" applyFill="1" applyBorder="1" applyAlignment="1">
      <alignment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2" fontId="16" fillId="0" borderId="1" xfId="2" applyNumberFormat="1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2" fontId="17" fillId="0" borderId="1" xfId="2" applyNumberFormat="1" applyFont="1" applyBorder="1" applyAlignment="1">
      <alignment horizontal="center" vertical="center" wrapText="1"/>
    </xf>
    <xf numFmtId="2" fontId="17" fillId="0" borderId="1" xfId="2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2" fontId="18" fillId="0" borderId="1" xfId="2" applyNumberFormat="1" applyFont="1" applyBorder="1" applyAlignment="1">
      <alignment vertical="center"/>
    </xf>
    <xf numFmtId="2" fontId="18" fillId="0" borderId="1" xfId="2" applyNumberFormat="1" applyFont="1" applyBorder="1" applyAlignment="1">
      <alignment horizontal="right" vertical="center"/>
    </xf>
    <xf numFmtId="2" fontId="13" fillId="0" borderId="2" xfId="0" applyNumberFormat="1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left" vertical="center" wrapText="1"/>
    </xf>
    <xf numFmtId="2" fontId="13" fillId="0" borderId="4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2" fontId="13" fillId="3" borderId="3" xfId="0" applyNumberFormat="1" applyFont="1" applyFill="1" applyBorder="1" applyAlignment="1">
      <alignment horizontal="left" vertical="center" wrapText="1"/>
    </xf>
    <xf numFmtId="2" fontId="13" fillId="3" borderId="4" xfId="0" applyNumberFormat="1" applyFont="1" applyFill="1" applyBorder="1" applyAlignment="1">
      <alignment horizontal="left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13" fillId="0" borderId="2" xfId="0" applyNumberFormat="1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left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7"/>
  <sheetViews>
    <sheetView tabSelected="1" zoomScaleNormal="100" workbookViewId="0">
      <selection activeCell="C9" sqref="C9"/>
    </sheetView>
  </sheetViews>
  <sheetFormatPr defaultRowHeight="13.8"/>
  <cols>
    <col min="1" max="1" width="5.5" style="4" customWidth="1"/>
    <col min="2" max="2" width="11.09765625" style="4" customWidth="1"/>
    <col min="3" max="3" width="61" style="68" customWidth="1"/>
    <col min="4" max="4" width="5.09765625" style="4" customWidth="1"/>
    <col min="5" max="5" width="7.8984375" style="4" customWidth="1"/>
    <col min="6" max="6" width="10.8984375" style="4" customWidth="1"/>
    <col min="7" max="7" width="10.5" style="4" customWidth="1"/>
    <col min="8" max="16384" width="8.796875" style="4"/>
  </cols>
  <sheetData>
    <row r="1" spans="1:7">
      <c r="A1" s="1"/>
      <c r="B1" s="2"/>
      <c r="C1" s="3" t="s">
        <v>308</v>
      </c>
      <c r="D1" s="3"/>
      <c r="E1" s="82" t="s">
        <v>354</v>
      </c>
      <c r="F1" s="83"/>
      <c r="G1" s="83"/>
    </row>
    <row r="2" spans="1:7">
      <c r="A2" s="1"/>
      <c r="B2" s="2"/>
      <c r="C2" s="5"/>
      <c r="D2" s="3"/>
      <c r="E2" s="83"/>
      <c r="F2" s="83"/>
      <c r="G2" s="83"/>
    </row>
    <row r="3" spans="1:7">
      <c r="A3" s="1"/>
      <c r="B3" s="2"/>
      <c r="C3" s="6"/>
      <c r="D3" s="3"/>
      <c r="E3" s="83"/>
      <c r="F3" s="83"/>
      <c r="G3" s="83"/>
    </row>
    <row r="4" spans="1:7" ht="15.6" customHeight="1">
      <c r="A4" s="84" t="s">
        <v>309</v>
      </c>
      <c r="B4" s="84"/>
      <c r="C4" s="84"/>
      <c r="D4" s="84"/>
      <c r="E4" s="84"/>
      <c r="F4" s="84"/>
      <c r="G4" s="84"/>
    </row>
    <row r="5" spans="1:7" ht="52.65" customHeight="1">
      <c r="A5" s="84"/>
      <c r="B5" s="84"/>
      <c r="C5" s="84"/>
      <c r="D5" s="84"/>
      <c r="E5" s="84"/>
      <c r="F5" s="84"/>
      <c r="G5" s="84"/>
    </row>
    <row r="6" spans="1:7">
      <c r="A6" s="1"/>
      <c r="B6" s="7"/>
      <c r="C6" s="7"/>
      <c r="D6" s="7"/>
      <c r="E6" s="7"/>
      <c r="F6" s="7"/>
      <c r="G6" s="7"/>
    </row>
    <row r="7" spans="1:7" ht="26.4" customHeight="1">
      <c r="A7" s="81" t="s">
        <v>138</v>
      </c>
      <c r="B7" s="81"/>
      <c r="C7" s="81"/>
      <c r="D7" s="81"/>
      <c r="E7" s="81"/>
      <c r="F7" s="81"/>
      <c r="G7" s="81"/>
    </row>
    <row r="8" spans="1:7">
      <c r="A8" s="8"/>
      <c r="B8" s="9"/>
      <c r="C8" s="10"/>
      <c r="D8" s="11"/>
      <c r="E8" s="12"/>
      <c r="F8" s="13"/>
      <c r="G8" s="14"/>
    </row>
    <row r="9" spans="1:7" ht="39.6">
      <c r="A9" s="15" t="s">
        <v>1</v>
      </c>
      <c r="B9" s="16" t="s">
        <v>17</v>
      </c>
      <c r="C9" s="17" t="s">
        <v>0</v>
      </c>
      <c r="D9" s="17" t="s">
        <v>2</v>
      </c>
      <c r="E9" s="17" t="s">
        <v>4</v>
      </c>
      <c r="F9" s="18" t="s">
        <v>6</v>
      </c>
      <c r="G9" s="19" t="s">
        <v>5</v>
      </c>
    </row>
    <row r="10" spans="1:7">
      <c r="A10" s="20">
        <v>1</v>
      </c>
      <c r="B10" s="21">
        <v>2</v>
      </c>
      <c r="C10" s="22">
        <v>3</v>
      </c>
      <c r="D10" s="22">
        <v>4</v>
      </c>
      <c r="E10" s="22">
        <v>5</v>
      </c>
      <c r="F10" s="23">
        <v>6</v>
      </c>
      <c r="G10" s="24">
        <v>7</v>
      </c>
    </row>
    <row r="11" spans="1:7">
      <c r="A11" s="78" t="s">
        <v>32</v>
      </c>
      <c r="B11" s="79"/>
      <c r="C11" s="79"/>
      <c r="D11" s="79"/>
      <c r="E11" s="79"/>
      <c r="F11" s="79"/>
      <c r="G11" s="80"/>
    </row>
    <row r="12" spans="1:7">
      <c r="A12" s="20" t="s">
        <v>7</v>
      </c>
      <c r="B12" s="71" t="s">
        <v>19</v>
      </c>
      <c r="C12" s="72"/>
      <c r="D12" s="72"/>
      <c r="E12" s="72"/>
      <c r="F12" s="72"/>
      <c r="G12" s="73"/>
    </row>
    <row r="13" spans="1:7">
      <c r="A13" s="25">
        <v>1</v>
      </c>
      <c r="B13" s="26" t="s">
        <v>31</v>
      </c>
      <c r="C13" s="27" t="s">
        <v>251</v>
      </c>
      <c r="D13" s="28" t="s">
        <v>3</v>
      </c>
      <c r="E13" s="29">
        <v>0.2</v>
      </c>
      <c r="F13" s="30"/>
      <c r="G13" s="30"/>
    </row>
    <row r="14" spans="1:7" ht="27.6" customHeight="1">
      <c r="A14" s="25">
        <v>2</v>
      </c>
      <c r="B14" s="26" t="s">
        <v>31</v>
      </c>
      <c r="C14" s="27" t="s">
        <v>144</v>
      </c>
      <c r="D14" s="28" t="s">
        <v>12</v>
      </c>
      <c r="E14" s="29">
        <v>200</v>
      </c>
      <c r="F14" s="30"/>
      <c r="G14" s="30"/>
    </row>
    <row r="15" spans="1:7" ht="26.4">
      <c r="A15" s="25">
        <v>3</v>
      </c>
      <c r="B15" s="26" t="s">
        <v>31</v>
      </c>
      <c r="C15" s="27" t="s">
        <v>352</v>
      </c>
      <c r="D15" s="28" t="s">
        <v>15</v>
      </c>
      <c r="E15" s="29">
        <v>10</v>
      </c>
      <c r="F15" s="30"/>
      <c r="G15" s="30"/>
    </row>
    <row r="16" spans="1:7" ht="26.4">
      <c r="A16" s="25">
        <v>4</v>
      </c>
      <c r="B16" s="26" t="s">
        <v>31</v>
      </c>
      <c r="C16" s="27" t="s">
        <v>310</v>
      </c>
      <c r="D16" s="28" t="s">
        <v>15</v>
      </c>
      <c r="E16" s="29">
        <v>10</v>
      </c>
      <c r="F16" s="30"/>
      <c r="G16" s="30"/>
    </row>
    <row r="17" spans="1:7" ht="25.8" customHeight="1">
      <c r="A17" s="25">
        <v>5</v>
      </c>
      <c r="B17" s="26" t="s">
        <v>31</v>
      </c>
      <c r="C17" s="31" t="s">
        <v>311</v>
      </c>
      <c r="D17" s="28" t="s">
        <v>15</v>
      </c>
      <c r="E17" s="29">
        <v>400</v>
      </c>
      <c r="F17" s="30"/>
      <c r="G17" s="30"/>
    </row>
    <row r="18" spans="1:7">
      <c r="A18" s="20" t="s">
        <v>8</v>
      </c>
      <c r="B18" s="71" t="s">
        <v>20</v>
      </c>
      <c r="C18" s="72"/>
      <c r="D18" s="72"/>
      <c r="E18" s="72"/>
      <c r="F18" s="72"/>
      <c r="G18" s="73"/>
    </row>
    <row r="19" spans="1:7">
      <c r="A19" s="25">
        <f>A17+1</f>
        <v>6</v>
      </c>
      <c r="B19" s="26" t="s">
        <v>31</v>
      </c>
      <c r="C19" s="27" t="s">
        <v>21</v>
      </c>
      <c r="D19" s="28" t="s">
        <v>22</v>
      </c>
      <c r="E19" s="29">
        <v>4</v>
      </c>
      <c r="F19" s="30"/>
      <c r="G19" s="30"/>
    </row>
    <row r="20" spans="1:7">
      <c r="A20" s="20" t="s">
        <v>14</v>
      </c>
      <c r="B20" s="71" t="s">
        <v>18</v>
      </c>
      <c r="C20" s="72"/>
      <c r="D20" s="72"/>
      <c r="E20" s="72"/>
      <c r="F20" s="72"/>
      <c r="G20" s="73"/>
    </row>
    <row r="21" spans="1:7">
      <c r="A21" s="25">
        <f>A19+1</f>
        <v>7</v>
      </c>
      <c r="B21" s="26" t="s">
        <v>31</v>
      </c>
      <c r="C21" s="27" t="s">
        <v>160</v>
      </c>
      <c r="D21" s="28" t="s">
        <v>12</v>
      </c>
      <c r="E21" s="29">
        <v>460</v>
      </c>
      <c r="F21" s="30"/>
      <c r="G21" s="30"/>
    </row>
    <row r="22" spans="1:7" ht="26.4">
      <c r="A22" s="25">
        <f>A21+1</f>
        <v>8</v>
      </c>
      <c r="B22" s="26" t="s">
        <v>31</v>
      </c>
      <c r="C22" s="27" t="s">
        <v>98</v>
      </c>
      <c r="D22" s="28" t="s">
        <v>12</v>
      </c>
      <c r="E22" s="29">
        <v>70</v>
      </c>
      <c r="F22" s="30"/>
      <c r="G22" s="30"/>
    </row>
    <row r="23" spans="1:7" ht="26.4">
      <c r="A23" s="25">
        <f>A22+1</f>
        <v>9</v>
      </c>
      <c r="B23" s="26" t="s">
        <v>31</v>
      </c>
      <c r="C23" s="27" t="s">
        <v>270</v>
      </c>
      <c r="D23" s="28" t="s">
        <v>12</v>
      </c>
      <c r="E23" s="29">
        <v>390</v>
      </c>
      <c r="F23" s="30"/>
      <c r="G23" s="30"/>
    </row>
    <row r="24" spans="1:7">
      <c r="A24" s="20" t="s">
        <v>9</v>
      </c>
      <c r="B24" s="85" t="s">
        <v>23</v>
      </c>
      <c r="C24" s="86"/>
      <c r="D24" s="86"/>
      <c r="E24" s="86"/>
      <c r="F24" s="86"/>
      <c r="G24" s="87"/>
    </row>
    <row r="25" spans="1:7" ht="26.4">
      <c r="A25" s="25">
        <f>A23+1</f>
        <v>10</v>
      </c>
      <c r="B25" s="26" t="s">
        <v>31</v>
      </c>
      <c r="C25" s="32" t="s">
        <v>145</v>
      </c>
      <c r="D25" s="33" t="s">
        <v>15</v>
      </c>
      <c r="E25" s="34">
        <v>1170</v>
      </c>
      <c r="F25" s="35"/>
      <c r="G25" s="30"/>
    </row>
    <row r="26" spans="1:7" ht="26.4">
      <c r="A26" s="25">
        <f>A25+1</f>
        <v>11</v>
      </c>
      <c r="B26" s="26" t="s">
        <v>31</v>
      </c>
      <c r="C26" s="32" t="s">
        <v>271</v>
      </c>
      <c r="D26" s="33" t="s">
        <v>15</v>
      </c>
      <c r="E26" s="34">
        <v>1170</v>
      </c>
      <c r="F26" s="35"/>
      <c r="G26" s="30"/>
    </row>
    <row r="27" spans="1:7">
      <c r="A27" s="25">
        <f t="shared" ref="A27:A28" si="0">A26+1</f>
        <v>12</v>
      </c>
      <c r="B27" s="26" t="s">
        <v>31</v>
      </c>
      <c r="C27" s="32" t="s">
        <v>146</v>
      </c>
      <c r="D27" s="33" t="s">
        <v>15</v>
      </c>
      <c r="E27" s="34">
        <v>1170</v>
      </c>
      <c r="F27" s="35"/>
      <c r="G27" s="30"/>
    </row>
    <row r="28" spans="1:7" ht="26.4">
      <c r="A28" s="25">
        <f t="shared" si="0"/>
        <v>13</v>
      </c>
      <c r="B28" s="26" t="s">
        <v>31</v>
      </c>
      <c r="C28" s="32" t="s">
        <v>272</v>
      </c>
      <c r="D28" s="33" t="s">
        <v>15</v>
      </c>
      <c r="E28" s="34">
        <v>1170</v>
      </c>
      <c r="F28" s="35"/>
      <c r="G28" s="30"/>
    </row>
    <row r="29" spans="1:7">
      <c r="A29" s="20" t="s">
        <v>10</v>
      </c>
      <c r="B29" s="71" t="s">
        <v>24</v>
      </c>
      <c r="C29" s="72"/>
      <c r="D29" s="72"/>
      <c r="E29" s="72"/>
      <c r="F29" s="72"/>
      <c r="G29" s="73"/>
    </row>
    <row r="30" spans="1:7" ht="26.4">
      <c r="A30" s="25">
        <f>A28+1</f>
        <v>14</v>
      </c>
      <c r="B30" s="26" t="s">
        <v>31</v>
      </c>
      <c r="C30" s="32" t="s">
        <v>273</v>
      </c>
      <c r="D30" s="33" t="s">
        <v>15</v>
      </c>
      <c r="E30" s="34">
        <v>52</v>
      </c>
      <c r="F30" s="35"/>
      <c r="G30" s="30"/>
    </row>
    <row r="31" spans="1:7" ht="26.4">
      <c r="A31" s="25">
        <f>A30+1</f>
        <v>15</v>
      </c>
      <c r="B31" s="26" t="s">
        <v>31</v>
      </c>
      <c r="C31" s="32" t="s">
        <v>99</v>
      </c>
      <c r="D31" s="33" t="s">
        <v>15</v>
      </c>
      <c r="E31" s="34">
        <v>52</v>
      </c>
      <c r="F31" s="35"/>
      <c r="G31" s="30"/>
    </row>
    <row r="32" spans="1:7" ht="26.4">
      <c r="A32" s="25">
        <f t="shared" ref="A32:A33" si="1">A31+1</f>
        <v>16</v>
      </c>
      <c r="B32" s="26" t="s">
        <v>31</v>
      </c>
      <c r="C32" s="32" t="s">
        <v>100</v>
      </c>
      <c r="D32" s="33" t="s">
        <v>15</v>
      </c>
      <c r="E32" s="34">
        <v>52</v>
      </c>
      <c r="F32" s="35"/>
      <c r="G32" s="30"/>
    </row>
    <row r="33" spans="1:10" ht="39.6">
      <c r="A33" s="25">
        <f t="shared" si="1"/>
        <v>17</v>
      </c>
      <c r="B33" s="26" t="s">
        <v>31</v>
      </c>
      <c r="C33" s="32" t="s">
        <v>25</v>
      </c>
      <c r="D33" s="33" t="s">
        <v>15</v>
      </c>
      <c r="E33" s="34">
        <v>52</v>
      </c>
      <c r="F33" s="35"/>
      <c r="G33" s="30"/>
    </row>
    <row r="34" spans="1:10">
      <c r="A34" s="20" t="s">
        <v>11</v>
      </c>
      <c r="B34" s="71" t="s">
        <v>26</v>
      </c>
      <c r="C34" s="72"/>
      <c r="D34" s="72"/>
      <c r="E34" s="72"/>
      <c r="F34" s="72"/>
      <c r="G34" s="73"/>
    </row>
    <row r="35" spans="1:10" ht="26.4">
      <c r="A35" s="25">
        <f>A33+1</f>
        <v>18</v>
      </c>
      <c r="B35" s="26" t="s">
        <v>31</v>
      </c>
      <c r="C35" s="32" t="s">
        <v>274</v>
      </c>
      <c r="D35" s="33" t="s">
        <v>15</v>
      </c>
      <c r="E35" s="34">
        <v>390</v>
      </c>
      <c r="F35" s="35"/>
      <c r="G35" s="30"/>
    </row>
    <row r="36" spans="1:10">
      <c r="A36" s="25">
        <f>A35+1</f>
        <v>19</v>
      </c>
      <c r="B36" s="26" t="s">
        <v>31</v>
      </c>
      <c r="C36" s="32" t="s">
        <v>30</v>
      </c>
      <c r="D36" s="33" t="s">
        <v>15</v>
      </c>
      <c r="E36" s="34">
        <v>390</v>
      </c>
      <c r="F36" s="35"/>
      <c r="G36" s="30"/>
    </row>
    <row r="37" spans="1:10">
      <c r="A37" s="25">
        <f>A36+1</f>
        <v>20</v>
      </c>
      <c r="B37" s="26" t="s">
        <v>31</v>
      </c>
      <c r="C37" s="32" t="s">
        <v>147</v>
      </c>
      <c r="D37" s="33" t="s">
        <v>13</v>
      </c>
      <c r="E37" s="34">
        <v>95</v>
      </c>
      <c r="F37" s="35"/>
      <c r="G37" s="30"/>
    </row>
    <row r="38" spans="1:10">
      <c r="A38" s="20" t="s">
        <v>16</v>
      </c>
      <c r="B38" s="71" t="s">
        <v>27</v>
      </c>
      <c r="C38" s="72"/>
      <c r="D38" s="72"/>
      <c r="E38" s="72"/>
      <c r="F38" s="72"/>
      <c r="G38" s="73"/>
    </row>
    <row r="39" spans="1:10" ht="26.4">
      <c r="A39" s="25">
        <v>21</v>
      </c>
      <c r="B39" s="26" t="s">
        <v>31</v>
      </c>
      <c r="C39" s="32" t="s">
        <v>275</v>
      </c>
      <c r="D39" s="36" t="s">
        <v>13</v>
      </c>
      <c r="E39" s="37">
        <v>19.5</v>
      </c>
      <c r="F39" s="38"/>
      <c r="G39" s="30"/>
    </row>
    <row r="40" spans="1:10" ht="26.4">
      <c r="A40" s="25">
        <f>A39+1</f>
        <v>22</v>
      </c>
      <c r="B40" s="26" t="s">
        <v>31</v>
      </c>
      <c r="C40" s="32" t="s">
        <v>101</v>
      </c>
      <c r="D40" s="33" t="s">
        <v>15</v>
      </c>
      <c r="E40" s="34">
        <v>195</v>
      </c>
      <c r="F40" s="35"/>
      <c r="G40" s="30"/>
    </row>
    <row r="41" spans="1:10">
      <c r="A41" s="20" t="s">
        <v>29</v>
      </c>
      <c r="B41" s="71" t="s">
        <v>28</v>
      </c>
      <c r="C41" s="72"/>
      <c r="D41" s="72"/>
      <c r="E41" s="72"/>
      <c r="F41" s="72"/>
      <c r="G41" s="73"/>
    </row>
    <row r="42" spans="1:10" ht="26.4">
      <c r="A42" s="25">
        <f>A40+1</f>
        <v>23</v>
      </c>
      <c r="B42" s="26" t="s">
        <v>31</v>
      </c>
      <c r="C42" s="39" t="s">
        <v>148</v>
      </c>
      <c r="D42" s="40" t="s">
        <v>15</v>
      </c>
      <c r="E42" s="34">
        <v>8</v>
      </c>
      <c r="F42" s="35"/>
      <c r="G42" s="30"/>
      <c r="J42" s="41"/>
    </row>
    <row r="43" spans="1:10" s="44" customFormat="1" ht="14.1" customHeight="1">
      <c r="A43" s="75" t="s">
        <v>139</v>
      </c>
      <c r="B43" s="75"/>
      <c r="C43" s="75"/>
      <c r="D43" s="75"/>
      <c r="E43" s="75"/>
      <c r="F43" s="75"/>
      <c r="G43" s="42"/>
      <c r="H43" s="43"/>
    </row>
    <row r="44" spans="1:10" s="44" customFormat="1" ht="14.1" customHeight="1">
      <c r="A44" s="75" t="s">
        <v>33</v>
      </c>
      <c r="B44" s="75"/>
      <c r="C44" s="75"/>
      <c r="D44" s="75"/>
      <c r="E44" s="75"/>
      <c r="F44" s="75"/>
      <c r="G44" s="42"/>
      <c r="H44" s="43"/>
    </row>
    <row r="45" spans="1:10" s="44" customFormat="1" ht="14.1" customHeight="1">
      <c r="A45" s="75" t="s">
        <v>34</v>
      </c>
      <c r="B45" s="75"/>
      <c r="C45" s="75"/>
      <c r="D45" s="75"/>
      <c r="E45" s="75"/>
      <c r="F45" s="75"/>
      <c r="G45" s="42"/>
      <c r="H45" s="43"/>
    </row>
    <row r="46" spans="1:10">
      <c r="A46" s="45"/>
      <c r="B46" s="45"/>
      <c r="C46" s="45"/>
      <c r="D46" s="45"/>
      <c r="E46" s="45"/>
      <c r="F46" s="45"/>
      <c r="G46" s="46"/>
    </row>
    <row r="47" spans="1:10">
      <c r="A47" s="45"/>
      <c r="B47" s="45"/>
      <c r="C47" s="45"/>
      <c r="D47" s="45"/>
      <c r="E47" s="45"/>
      <c r="F47" s="45"/>
      <c r="G47" s="46"/>
    </row>
    <row r="48" spans="1:10" ht="26.4" customHeight="1">
      <c r="A48" s="81" t="s">
        <v>287</v>
      </c>
      <c r="B48" s="81"/>
      <c r="C48" s="81"/>
      <c r="D48" s="81"/>
      <c r="E48" s="81"/>
      <c r="F48" s="81"/>
      <c r="G48" s="81"/>
    </row>
    <row r="49" spans="1:7">
      <c r="A49" s="8"/>
      <c r="B49" s="9"/>
      <c r="C49" s="10"/>
      <c r="D49" s="11"/>
      <c r="E49" s="12"/>
      <c r="F49" s="13"/>
      <c r="G49" s="14"/>
    </row>
    <row r="50" spans="1:7" ht="39.6">
      <c r="A50" s="15" t="s">
        <v>1</v>
      </c>
      <c r="B50" s="16" t="s">
        <v>17</v>
      </c>
      <c r="C50" s="17" t="s">
        <v>0</v>
      </c>
      <c r="D50" s="17" t="s">
        <v>2</v>
      </c>
      <c r="E50" s="17" t="s">
        <v>4</v>
      </c>
      <c r="F50" s="18" t="s">
        <v>6</v>
      </c>
      <c r="G50" s="19" t="s">
        <v>5</v>
      </c>
    </row>
    <row r="51" spans="1:7">
      <c r="A51" s="20">
        <v>1</v>
      </c>
      <c r="B51" s="21">
        <v>2</v>
      </c>
      <c r="C51" s="22">
        <v>3</v>
      </c>
      <c r="D51" s="22">
        <v>4</v>
      </c>
      <c r="E51" s="22">
        <v>5</v>
      </c>
      <c r="F51" s="23">
        <v>6</v>
      </c>
      <c r="G51" s="24">
        <v>7</v>
      </c>
    </row>
    <row r="52" spans="1:7">
      <c r="A52" s="88" t="s">
        <v>288</v>
      </c>
      <c r="B52" s="89"/>
      <c r="C52" s="89"/>
      <c r="D52" s="89"/>
      <c r="E52" s="89"/>
      <c r="F52" s="89"/>
      <c r="G52" s="90"/>
    </row>
    <row r="53" spans="1:7" ht="15" customHeight="1">
      <c r="A53" s="47"/>
      <c r="B53" s="76" t="s">
        <v>36</v>
      </c>
      <c r="C53" s="76"/>
      <c r="D53" s="76"/>
      <c r="E53" s="76"/>
      <c r="F53" s="76"/>
      <c r="G53" s="77"/>
    </row>
    <row r="54" spans="1:7">
      <c r="A54" s="20" t="s">
        <v>7</v>
      </c>
      <c r="B54" s="71" t="s">
        <v>37</v>
      </c>
      <c r="C54" s="72"/>
      <c r="D54" s="72"/>
      <c r="E54" s="72"/>
      <c r="F54" s="72"/>
      <c r="G54" s="73"/>
    </row>
    <row r="55" spans="1:7" ht="26.4">
      <c r="A55" s="25">
        <v>1</v>
      </c>
      <c r="B55" s="48" t="s">
        <v>39</v>
      </c>
      <c r="C55" s="27" t="s">
        <v>289</v>
      </c>
      <c r="D55" s="28" t="s">
        <v>3</v>
      </c>
      <c r="E55" s="29">
        <v>0.69</v>
      </c>
      <c r="F55" s="30"/>
      <c r="G55" s="30"/>
    </row>
    <row r="56" spans="1:7">
      <c r="A56" s="20" t="s">
        <v>8</v>
      </c>
      <c r="B56" s="71" t="s">
        <v>38</v>
      </c>
      <c r="C56" s="72"/>
      <c r="D56" s="72"/>
      <c r="E56" s="72"/>
      <c r="F56" s="72"/>
      <c r="G56" s="73"/>
    </row>
    <row r="57" spans="1:7" ht="26.4">
      <c r="A57" s="25">
        <v>2</v>
      </c>
      <c r="B57" s="48" t="s">
        <v>40</v>
      </c>
      <c r="C57" s="27" t="s">
        <v>312</v>
      </c>
      <c r="D57" s="28" t="s">
        <v>15</v>
      </c>
      <c r="E57" s="29">
        <f>2732+1680</f>
        <v>4412</v>
      </c>
      <c r="F57" s="30"/>
      <c r="G57" s="30"/>
    </row>
    <row r="58" spans="1:7" ht="52.8">
      <c r="A58" s="25">
        <v>3</v>
      </c>
      <c r="B58" s="48" t="s">
        <v>40</v>
      </c>
      <c r="C58" s="27" t="s">
        <v>351</v>
      </c>
      <c r="D58" s="28" t="s">
        <v>15</v>
      </c>
      <c r="E58" s="29">
        <v>1680</v>
      </c>
      <c r="F58" s="30"/>
      <c r="G58" s="30"/>
    </row>
    <row r="59" spans="1:7" ht="52.8">
      <c r="A59" s="25">
        <v>4</v>
      </c>
      <c r="B59" s="48" t="s">
        <v>40</v>
      </c>
      <c r="C59" s="27" t="s">
        <v>350</v>
      </c>
      <c r="D59" s="28" t="s">
        <v>15</v>
      </c>
      <c r="E59" s="29">
        <v>1512</v>
      </c>
      <c r="F59" s="30"/>
      <c r="G59" s="30"/>
    </row>
    <row r="60" spans="1:7" ht="26.4">
      <c r="A60" s="25">
        <v>5</v>
      </c>
      <c r="B60" s="48" t="s">
        <v>40</v>
      </c>
      <c r="C60" s="49" t="s">
        <v>313</v>
      </c>
      <c r="D60" s="28" t="s">
        <v>15</v>
      </c>
      <c r="E60" s="50">
        <v>1512</v>
      </c>
      <c r="F60" s="51"/>
      <c r="G60" s="51"/>
    </row>
    <row r="61" spans="1:7" ht="39.6">
      <c r="A61" s="25">
        <v>6</v>
      </c>
      <c r="B61" s="48" t="s">
        <v>40</v>
      </c>
      <c r="C61" s="49" t="s">
        <v>314</v>
      </c>
      <c r="D61" s="28" t="s">
        <v>15</v>
      </c>
      <c r="E61" s="29">
        <f>0.8*164</f>
        <v>131.20000000000002</v>
      </c>
      <c r="F61" s="30"/>
      <c r="G61" s="30"/>
    </row>
    <row r="62" spans="1:7" ht="39.6">
      <c r="A62" s="25">
        <v>7</v>
      </c>
      <c r="B62" s="48" t="s">
        <v>40</v>
      </c>
      <c r="C62" s="49" t="s">
        <v>349</v>
      </c>
      <c r="D62" s="28" t="s">
        <v>15</v>
      </c>
      <c r="E62" s="29">
        <f>0.2*164</f>
        <v>32.800000000000004</v>
      </c>
      <c r="F62" s="30"/>
      <c r="G62" s="30"/>
    </row>
    <row r="63" spans="1:7" ht="39.6">
      <c r="A63" s="25">
        <v>8</v>
      </c>
      <c r="B63" s="48" t="s">
        <v>40</v>
      </c>
      <c r="C63" s="49" t="s">
        <v>315</v>
      </c>
      <c r="D63" s="28" t="s">
        <v>15</v>
      </c>
      <c r="E63" s="52">
        <f>0.8*76</f>
        <v>60.800000000000004</v>
      </c>
      <c r="F63" s="51"/>
      <c r="G63" s="51"/>
    </row>
    <row r="64" spans="1:7" ht="39.6">
      <c r="A64" s="25">
        <v>9</v>
      </c>
      <c r="B64" s="48" t="s">
        <v>40</v>
      </c>
      <c r="C64" s="49" t="s">
        <v>348</v>
      </c>
      <c r="D64" s="28" t="s">
        <v>15</v>
      </c>
      <c r="E64" s="52">
        <f>0.2*76</f>
        <v>15.200000000000001</v>
      </c>
      <c r="F64" s="51"/>
      <c r="G64" s="51"/>
    </row>
    <row r="65" spans="1:7" ht="26.4">
      <c r="A65" s="25">
        <v>10</v>
      </c>
      <c r="B65" s="48" t="s">
        <v>40</v>
      </c>
      <c r="C65" s="27" t="s">
        <v>347</v>
      </c>
      <c r="D65" s="28" t="s">
        <v>15</v>
      </c>
      <c r="E65" s="29">
        <v>8</v>
      </c>
      <c r="F65" s="30"/>
      <c r="G65" s="30"/>
    </row>
    <row r="66" spans="1:7" ht="26.4">
      <c r="A66" s="25">
        <v>11</v>
      </c>
      <c r="B66" s="48" t="s">
        <v>40</v>
      </c>
      <c r="C66" s="27" t="s">
        <v>326</v>
      </c>
      <c r="D66" s="28" t="s">
        <v>15</v>
      </c>
      <c r="E66" s="29">
        <v>247</v>
      </c>
      <c r="F66" s="30"/>
      <c r="G66" s="30"/>
    </row>
    <row r="67" spans="1:7" ht="30" customHeight="1">
      <c r="A67" s="25">
        <v>12</v>
      </c>
      <c r="B67" s="48" t="s">
        <v>40</v>
      </c>
      <c r="C67" s="49" t="s">
        <v>327</v>
      </c>
      <c r="D67" s="28" t="s">
        <v>15</v>
      </c>
      <c r="E67" s="52">
        <f>0.8*511</f>
        <v>408.8</v>
      </c>
      <c r="F67" s="51"/>
      <c r="G67" s="51"/>
    </row>
    <row r="68" spans="1:7" ht="39.6">
      <c r="A68" s="25">
        <v>13</v>
      </c>
      <c r="B68" s="48" t="s">
        <v>40</v>
      </c>
      <c r="C68" s="49" t="s">
        <v>341</v>
      </c>
      <c r="D68" s="28" t="s">
        <v>15</v>
      </c>
      <c r="E68" s="52">
        <f>0.2*511</f>
        <v>102.2</v>
      </c>
      <c r="F68" s="51"/>
      <c r="G68" s="51"/>
    </row>
    <row r="69" spans="1:7" ht="39.6">
      <c r="A69" s="25">
        <v>14</v>
      </c>
      <c r="B69" s="48" t="s">
        <v>40</v>
      </c>
      <c r="C69" s="49" t="s">
        <v>316</v>
      </c>
      <c r="D69" s="28" t="s">
        <v>15</v>
      </c>
      <c r="E69" s="52">
        <f>0.8*110</f>
        <v>88</v>
      </c>
      <c r="F69" s="51"/>
      <c r="G69" s="51"/>
    </row>
    <row r="70" spans="1:7" ht="39.6">
      <c r="A70" s="25">
        <v>15</v>
      </c>
      <c r="B70" s="48" t="s">
        <v>40</v>
      </c>
      <c r="C70" s="49" t="s">
        <v>346</v>
      </c>
      <c r="D70" s="28" t="s">
        <v>15</v>
      </c>
      <c r="E70" s="52">
        <f>0.2*110</f>
        <v>22</v>
      </c>
      <c r="F70" s="51"/>
      <c r="G70" s="51"/>
    </row>
    <row r="71" spans="1:7" ht="26.4">
      <c r="A71" s="25">
        <v>16</v>
      </c>
      <c r="B71" s="48" t="s">
        <v>40</v>
      </c>
      <c r="C71" s="27" t="s">
        <v>317</v>
      </c>
      <c r="D71" s="28" t="s">
        <v>12</v>
      </c>
      <c r="E71" s="29">
        <v>719</v>
      </c>
      <c r="F71" s="30"/>
      <c r="G71" s="30"/>
    </row>
    <row r="72" spans="1:7" ht="26.4">
      <c r="A72" s="25">
        <v>17</v>
      </c>
      <c r="B72" s="48" t="s">
        <v>40</v>
      </c>
      <c r="C72" s="49" t="s">
        <v>318</v>
      </c>
      <c r="D72" s="53" t="s">
        <v>12</v>
      </c>
      <c r="E72" s="50">
        <v>194</v>
      </c>
      <c r="F72" s="51"/>
      <c r="G72" s="51"/>
    </row>
    <row r="73" spans="1:7" ht="26.4">
      <c r="A73" s="25">
        <v>18</v>
      </c>
      <c r="B73" s="48" t="s">
        <v>40</v>
      </c>
      <c r="C73" s="27" t="s">
        <v>319</v>
      </c>
      <c r="D73" s="28" t="s">
        <v>22</v>
      </c>
      <c r="E73" s="29">
        <v>2</v>
      </c>
      <c r="F73" s="30"/>
      <c r="G73" s="30"/>
    </row>
    <row r="74" spans="1:7" ht="15" customHeight="1">
      <c r="A74" s="47"/>
      <c r="B74" s="76" t="s">
        <v>41</v>
      </c>
      <c r="C74" s="76"/>
      <c r="D74" s="76"/>
      <c r="E74" s="76"/>
      <c r="F74" s="76"/>
      <c r="G74" s="77"/>
    </row>
    <row r="75" spans="1:7">
      <c r="A75" s="20" t="s">
        <v>14</v>
      </c>
      <c r="B75" s="71" t="s">
        <v>42</v>
      </c>
      <c r="C75" s="72"/>
      <c r="D75" s="72"/>
      <c r="E75" s="72"/>
      <c r="F75" s="72"/>
      <c r="G75" s="73"/>
    </row>
    <row r="76" spans="1:7" ht="26.4">
      <c r="A76" s="25">
        <f>A73+1</f>
        <v>19</v>
      </c>
      <c r="B76" s="48" t="s">
        <v>43</v>
      </c>
      <c r="C76" s="27" t="s">
        <v>113</v>
      </c>
      <c r="D76" s="28" t="s">
        <v>22</v>
      </c>
      <c r="E76" s="29">
        <v>19</v>
      </c>
      <c r="F76" s="30"/>
      <c r="G76" s="30"/>
    </row>
    <row r="77" spans="1:7" ht="14.4">
      <c r="A77" s="25">
        <f>A76+1</f>
        <v>20</v>
      </c>
      <c r="B77" s="48" t="s">
        <v>43</v>
      </c>
      <c r="C77" s="49" t="s">
        <v>119</v>
      </c>
      <c r="D77" s="28" t="s">
        <v>12</v>
      </c>
      <c r="E77" s="50">
        <v>10</v>
      </c>
      <c r="F77" s="51"/>
      <c r="G77" s="51"/>
    </row>
    <row r="78" spans="1:7" ht="14.4">
      <c r="A78" s="25">
        <f t="shared" ref="A78:A84" si="2">A77+1</f>
        <v>21</v>
      </c>
      <c r="B78" s="48" t="s">
        <v>43</v>
      </c>
      <c r="C78" s="49" t="s">
        <v>290</v>
      </c>
      <c r="D78" s="28" t="s">
        <v>13</v>
      </c>
      <c r="E78" s="52">
        <v>15</v>
      </c>
      <c r="F78" s="51"/>
      <c r="G78" s="51"/>
    </row>
    <row r="79" spans="1:7" ht="14.4">
      <c r="A79" s="25">
        <f t="shared" si="2"/>
        <v>22</v>
      </c>
      <c r="B79" s="48" t="s">
        <v>43</v>
      </c>
      <c r="C79" s="49" t="s">
        <v>114</v>
      </c>
      <c r="D79" s="28" t="s">
        <v>13</v>
      </c>
      <c r="E79" s="52">
        <v>14</v>
      </c>
      <c r="F79" s="51"/>
      <c r="G79" s="51"/>
    </row>
    <row r="80" spans="1:7" ht="14.4">
      <c r="A80" s="25">
        <f t="shared" si="2"/>
        <v>23</v>
      </c>
      <c r="B80" s="48" t="s">
        <v>43</v>
      </c>
      <c r="C80" s="27" t="s">
        <v>44</v>
      </c>
      <c r="D80" s="28" t="s">
        <v>115</v>
      </c>
      <c r="E80" s="52">
        <v>25</v>
      </c>
      <c r="F80" s="51"/>
      <c r="G80" s="51"/>
    </row>
    <row r="81" spans="1:7" ht="14.4">
      <c r="A81" s="25">
        <f t="shared" si="2"/>
        <v>24</v>
      </c>
      <c r="B81" s="48" t="s">
        <v>43</v>
      </c>
      <c r="C81" s="27" t="s">
        <v>45</v>
      </c>
      <c r="D81" s="28" t="s">
        <v>115</v>
      </c>
      <c r="E81" s="52">
        <v>7</v>
      </c>
      <c r="F81" s="51"/>
      <c r="G81" s="51"/>
    </row>
    <row r="82" spans="1:7">
      <c r="A82" s="25">
        <f t="shared" si="2"/>
        <v>25</v>
      </c>
      <c r="B82" s="48" t="s">
        <v>43</v>
      </c>
      <c r="C82" s="27" t="s">
        <v>46</v>
      </c>
      <c r="D82" s="28" t="s">
        <v>22</v>
      </c>
      <c r="E82" s="29">
        <v>4</v>
      </c>
      <c r="F82" s="30"/>
      <c r="G82" s="30"/>
    </row>
    <row r="83" spans="1:7" ht="14.4">
      <c r="A83" s="25">
        <f t="shared" si="2"/>
        <v>26</v>
      </c>
      <c r="B83" s="48" t="s">
        <v>43</v>
      </c>
      <c r="C83" s="49" t="s">
        <v>102</v>
      </c>
      <c r="D83" s="28" t="s">
        <v>22</v>
      </c>
      <c r="E83" s="50">
        <v>4</v>
      </c>
      <c r="F83" s="51"/>
      <c r="G83" s="51"/>
    </row>
    <row r="84" spans="1:7">
      <c r="A84" s="25">
        <f t="shared" si="2"/>
        <v>27</v>
      </c>
      <c r="B84" s="48" t="s">
        <v>43</v>
      </c>
      <c r="C84" s="27" t="s">
        <v>103</v>
      </c>
      <c r="D84" s="28" t="s">
        <v>22</v>
      </c>
      <c r="E84" s="29">
        <v>9</v>
      </c>
      <c r="F84" s="30"/>
      <c r="G84" s="30"/>
    </row>
    <row r="85" spans="1:7" ht="15" customHeight="1">
      <c r="A85" s="47"/>
      <c r="B85" s="76" t="s">
        <v>47</v>
      </c>
      <c r="C85" s="76"/>
      <c r="D85" s="76"/>
      <c r="E85" s="76"/>
      <c r="F85" s="76"/>
      <c r="G85" s="77"/>
    </row>
    <row r="86" spans="1:7">
      <c r="A86" s="20" t="s">
        <v>9</v>
      </c>
      <c r="B86" s="71" t="s">
        <v>48</v>
      </c>
      <c r="C86" s="72"/>
      <c r="D86" s="72"/>
      <c r="E86" s="72"/>
      <c r="F86" s="72"/>
      <c r="G86" s="73"/>
    </row>
    <row r="87" spans="1:7" ht="14.4">
      <c r="A87" s="54">
        <f>A84+1</f>
        <v>28</v>
      </c>
      <c r="B87" s="55" t="s">
        <v>49</v>
      </c>
      <c r="C87" s="49" t="s">
        <v>104</v>
      </c>
      <c r="D87" s="56" t="s">
        <v>15</v>
      </c>
      <c r="E87" s="50">
        <v>675</v>
      </c>
      <c r="F87" s="51"/>
      <c r="G87" s="51"/>
    </row>
    <row r="88" spans="1:7">
      <c r="A88" s="25">
        <f>A87+1</f>
        <v>29</v>
      </c>
      <c r="B88" s="55" t="s">
        <v>49</v>
      </c>
      <c r="C88" s="27" t="s">
        <v>105</v>
      </c>
      <c r="D88" s="28" t="s">
        <v>15</v>
      </c>
      <c r="E88" s="29">
        <v>4416</v>
      </c>
      <c r="F88" s="30"/>
      <c r="G88" s="30"/>
    </row>
    <row r="89" spans="1:7" ht="14.4" customHeight="1">
      <c r="A89" s="25">
        <f>A88+1</f>
        <v>30</v>
      </c>
      <c r="B89" s="55" t="s">
        <v>49</v>
      </c>
      <c r="C89" s="49" t="s">
        <v>50</v>
      </c>
      <c r="D89" s="56" t="s">
        <v>13</v>
      </c>
      <c r="E89" s="50">
        <v>1426</v>
      </c>
      <c r="F89" s="51"/>
      <c r="G89" s="51"/>
    </row>
    <row r="90" spans="1:7">
      <c r="A90" s="20" t="s">
        <v>10</v>
      </c>
      <c r="B90" s="71" t="s">
        <v>291</v>
      </c>
      <c r="C90" s="72"/>
      <c r="D90" s="72"/>
      <c r="E90" s="72"/>
      <c r="F90" s="72"/>
      <c r="G90" s="73"/>
    </row>
    <row r="91" spans="1:7" ht="14.4">
      <c r="A91" s="54">
        <f>A89+1</f>
        <v>31</v>
      </c>
      <c r="B91" s="55" t="s">
        <v>292</v>
      </c>
      <c r="C91" s="49" t="s">
        <v>293</v>
      </c>
      <c r="D91" s="56" t="s">
        <v>15</v>
      </c>
      <c r="E91" s="57">
        <v>1705</v>
      </c>
      <c r="F91" s="51"/>
      <c r="G91" s="51"/>
    </row>
    <row r="92" spans="1:7">
      <c r="A92" s="20" t="s">
        <v>11</v>
      </c>
      <c r="B92" s="71" t="s">
        <v>51</v>
      </c>
      <c r="C92" s="72"/>
      <c r="D92" s="72"/>
      <c r="E92" s="72"/>
      <c r="F92" s="72"/>
      <c r="G92" s="73"/>
    </row>
    <row r="93" spans="1:7" ht="14.4">
      <c r="A93" s="54">
        <f>A91+1</f>
        <v>32</v>
      </c>
      <c r="B93" s="55" t="s">
        <v>52</v>
      </c>
      <c r="C93" s="49" t="s">
        <v>53</v>
      </c>
      <c r="D93" s="56" t="s">
        <v>15</v>
      </c>
      <c r="E93" s="57">
        <v>4261</v>
      </c>
      <c r="F93" s="51"/>
      <c r="G93" s="51"/>
    </row>
    <row r="94" spans="1:7" ht="26.4">
      <c r="A94" s="54">
        <f>A93+1</f>
        <v>33</v>
      </c>
      <c r="B94" s="55" t="s">
        <v>52</v>
      </c>
      <c r="C94" s="49" t="s">
        <v>54</v>
      </c>
      <c r="D94" s="56" t="s">
        <v>15</v>
      </c>
      <c r="E94" s="57">
        <v>4135</v>
      </c>
      <c r="F94" s="51"/>
      <c r="G94" s="51"/>
    </row>
    <row r="95" spans="1:7">
      <c r="A95" s="54">
        <f t="shared" ref="A95:A96" si="3">A94+1</f>
        <v>34</v>
      </c>
      <c r="B95" s="55" t="s">
        <v>52</v>
      </c>
      <c r="C95" s="27" t="s">
        <v>116</v>
      </c>
      <c r="D95" s="56" t="s">
        <v>15</v>
      </c>
      <c r="E95" s="58">
        <v>4261</v>
      </c>
      <c r="F95" s="30"/>
      <c r="G95" s="30"/>
    </row>
    <row r="96" spans="1:7" ht="14.4">
      <c r="A96" s="54">
        <f t="shared" si="3"/>
        <v>35</v>
      </c>
      <c r="B96" s="55" t="s">
        <v>52</v>
      </c>
      <c r="C96" s="49" t="s">
        <v>117</v>
      </c>
      <c r="D96" s="56" t="s">
        <v>15</v>
      </c>
      <c r="E96" s="57">
        <v>4135</v>
      </c>
      <c r="F96" s="51"/>
      <c r="G96" s="51"/>
    </row>
    <row r="97" spans="1:7">
      <c r="A97" s="20" t="s">
        <v>16</v>
      </c>
      <c r="B97" s="71" t="s">
        <v>55</v>
      </c>
      <c r="C97" s="72"/>
      <c r="D97" s="72"/>
      <c r="E97" s="72"/>
      <c r="F97" s="72"/>
      <c r="G97" s="73"/>
    </row>
    <row r="98" spans="1:7" ht="26.4">
      <c r="A98" s="54">
        <f>A96+1</f>
        <v>36</v>
      </c>
      <c r="B98" s="55" t="s">
        <v>56</v>
      </c>
      <c r="C98" s="49" t="s">
        <v>149</v>
      </c>
      <c r="D98" s="56" t="s">
        <v>15</v>
      </c>
      <c r="E98" s="52">
        <v>876</v>
      </c>
      <c r="F98" s="51"/>
      <c r="G98" s="51"/>
    </row>
    <row r="99" spans="1:7" ht="26.4">
      <c r="A99" s="25">
        <f>A98+1</f>
        <v>37</v>
      </c>
      <c r="B99" s="55" t="s">
        <v>56</v>
      </c>
      <c r="C99" s="27" t="s">
        <v>150</v>
      </c>
      <c r="D99" s="28" t="s">
        <v>15</v>
      </c>
      <c r="E99" s="29">
        <v>4363</v>
      </c>
      <c r="F99" s="30"/>
      <c r="G99" s="30"/>
    </row>
    <row r="100" spans="1:7">
      <c r="A100" s="20" t="s">
        <v>29</v>
      </c>
      <c r="B100" s="71" t="s">
        <v>57</v>
      </c>
      <c r="C100" s="72"/>
      <c r="D100" s="72"/>
      <c r="E100" s="72"/>
      <c r="F100" s="72"/>
      <c r="G100" s="73"/>
    </row>
    <row r="101" spans="1:7" ht="27.6" customHeight="1">
      <c r="A101" s="25">
        <f>A99+1</f>
        <v>38</v>
      </c>
      <c r="B101" s="55" t="s">
        <v>58</v>
      </c>
      <c r="C101" s="59" t="s">
        <v>151</v>
      </c>
      <c r="D101" s="56" t="s">
        <v>15</v>
      </c>
      <c r="E101" s="52">
        <v>4135</v>
      </c>
      <c r="F101" s="51"/>
      <c r="G101" s="51"/>
    </row>
    <row r="102" spans="1:7">
      <c r="A102" s="20" t="s">
        <v>61</v>
      </c>
      <c r="B102" s="71" t="s">
        <v>59</v>
      </c>
      <c r="C102" s="72"/>
      <c r="D102" s="72"/>
      <c r="E102" s="72"/>
      <c r="F102" s="72"/>
      <c r="G102" s="73"/>
    </row>
    <row r="103" spans="1:7" ht="14.4">
      <c r="A103" s="25">
        <f>A101+1</f>
        <v>39</v>
      </c>
      <c r="B103" s="55" t="s">
        <v>60</v>
      </c>
      <c r="C103" s="49" t="s">
        <v>161</v>
      </c>
      <c r="D103" s="56" t="s">
        <v>15</v>
      </c>
      <c r="E103" s="52">
        <v>6</v>
      </c>
      <c r="F103" s="51"/>
      <c r="G103" s="51"/>
    </row>
    <row r="104" spans="1:7">
      <c r="A104" s="20" t="s">
        <v>64</v>
      </c>
      <c r="B104" s="71" t="s">
        <v>62</v>
      </c>
      <c r="C104" s="72"/>
      <c r="D104" s="72"/>
      <c r="E104" s="72"/>
      <c r="F104" s="72"/>
      <c r="G104" s="73"/>
    </row>
    <row r="105" spans="1:7" ht="14.4">
      <c r="A105" s="25">
        <f>A103+1</f>
        <v>40</v>
      </c>
      <c r="B105" s="55" t="s">
        <v>63</v>
      </c>
      <c r="C105" s="49" t="s">
        <v>294</v>
      </c>
      <c r="D105" s="56" t="s">
        <v>15</v>
      </c>
      <c r="E105" s="60">
        <v>4122</v>
      </c>
      <c r="F105" s="51"/>
      <c r="G105" s="51"/>
    </row>
    <row r="106" spans="1:7">
      <c r="A106" s="20" t="s">
        <v>67</v>
      </c>
      <c r="B106" s="71" t="s">
        <v>65</v>
      </c>
      <c r="C106" s="72"/>
      <c r="D106" s="72"/>
      <c r="E106" s="72"/>
      <c r="F106" s="72"/>
      <c r="G106" s="73"/>
    </row>
    <row r="107" spans="1:7" ht="42">
      <c r="A107" s="25">
        <f>A105+1</f>
        <v>41</v>
      </c>
      <c r="B107" s="55" t="s">
        <v>66</v>
      </c>
      <c r="C107" s="49" t="s">
        <v>306</v>
      </c>
      <c r="D107" s="56" t="s">
        <v>15</v>
      </c>
      <c r="E107" s="52">
        <v>106</v>
      </c>
      <c r="F107" s="51"/>
      <c r="G107" s="51"/>
    </row>
    <row r="108" spans="1:7">
      <c r="A108" s="20" t="s">
        <v>70</v>
      </c>
      <c r="B108" s="71" t="s">
        <v>69</v>
      </c>
      <c r="C108" s="72"/>
      <c r="D108" s="72"/>
      <c r="E108" s="72"/>
      <c r="F108" s="72"/>
      <c r="G108" s="73"/>
    </row>
    <row r="109" spans="1:7" ht="26.4">
      <c r="A109" s="25">
        <f>A107+1</f>
        <v>42</v>
      </c>
      <c r="B109" s="55" t="s">
        <v>68</v>
      </c>
      <c r="C109" s="49" t="s">
        <v>106</v>
      </c>
      <c r="D109" s="56" t="s">
        <v>15</v>
      </c>
      <c r="E109" s="57">
        <v>12</v>
      </c>
      <c r="F109" s="51"/>
      <c r="G109" s="51"/>
    </row>
    <row r="110" spans="1:7" ht="15" customHeight="1">
      <c r="A110" s="47"/>
      <c r="B110" s="76" t="s">
        <v>71</v>
      </c>
      <c r="C110" s="76"/>
      <c r="D110" s="76"/>
      <c r="E110" s="76"/>
      <c r="F110" s="76"/>
      <c r="G110" s="77"/>
    </row>
    <row r="111" spans="1:7">
      <c r="A111" s="20" t="s">
        <v>75</v>
      </c>
      <c r="B111" s="71" t="s">
        <v>72</v>
      </c>
      <c r="C111" s="72"/>
      <c r="D111" s="72"/>
      <c r="E111" s="72"/>
      <c r="F111" s="72"/>
      <c r="G111" s="73"/>
    </row>
    <row r="112" spans="1:7" ht="14.4">
      <c r="A112" s="25">
        <f>A109+1</f>
        <v>43</v>
      </c>
      <c r="B112" s="55" t="s">
        <v>73</v>
      </c>
      <c r="C112" s="49" t="s">
        <v>107</v>
      </c>
      <c r="D112" s="56" t="s">
        <v>15</v>
      </c>
      <c r="E112" s="57">
        <v>1200</v>
      </c>
      <c r="F112" s="51"/>
      <c r="G112" s="51"/>
    </row>
    <row r="113" spans="1:7" ht="15" customHeight="1">
      <c r="A113" s="47"/>
      <c r="B113" s="76" t="s">
        <v>74</v>
      </c>
      <c r="C113" s="76"/>
      <c r="D113" s="76"/>
      <c r="E113" s="76"/>
      <c r="F113" s="76"/>
      <c r="G113" s="77"/>
    </row>
    <row r="114" spans="1:7">
      <c r="A114" s="20" t="s">
        <v>79</v>
      </c>
      <c r="B114" s="71" t="s">
        <v>28</v>
      </c>
      <c r="C114" s="72"/>
      <c r="D114" s="72"/>
      <c r="E114" s="72"/>
      <c r="F114" s="72"/>
      <c r="G114" s="73"/>
    </row>
    <row r="115" spans="1:7">
      <c r="A115" s="25">
        <f>A112+1</f>
        <v>44</v>
      </c>
      <c r="B115" s="48" t="s">
        <v>76</v>
      </c>
      <c r="C115" s="27" t="s">
        <v>77</v>
      </c>
      <c r="D115" s="28" t="s">
        <v>15</v>
      </c>
      <c r="E115" s="58">
        <v>153</v>
      </c>
      <c r="F115" s="30"/>
      <c r="G115" s="30"/>
    </row>
    <row r="116" spans="1:7" ht="15" customHeight="1">
      <c r="A116" s="47"/>
      <c r="B116" s="76" t="s">
        <v>78</v>
      </c>
      <c r="C116" s="76"/>
      <c r="D116" s="76"/>
      <c r="E116" s="76"/>
      <c r="F116" s="76"/>
      <c r="G116" s="77"/>
    </row>
    <row r="117" spans="1:7">
      <c r="A117" s="20" t="s">
        <v>83</v>
      </c>
      <c r="B117" s="71" t="s">
        <v>80</v>
      </c>
      <c r="C117" s="72"/>
      <c r="D117" s="72"/>
      <c r="E117" s="72"/>
      <c r="F117" s="72"/>
      <c r="G117" s="73"/>
    </row>
    <row r="118" spans="1:7" ht="36" customHeight="1">
      <c r="A118" s="25">
        <f>A115+1</f>
        <v>45</v>
      </c>
      <c r="B118" s="48" t="s">
        <v>81</v>
      </c>
      <c r="C118" s="27" t="s">
        <v>108</v>
      </c>
      <c r="D118" s="28" t="s">
        <v>12</v>
      </c>
      <c r="E118" s="58">
        <v>367</v>
      </c>
      <c r="F118" s="30"/>
      <c r="G118" s="30"/>
    </row>
    <row r="119" spans="1:7" ht="39.6">
      <c r="A119" s="25">
        <f>A118+1</f>
        <v>46</v>
      </c>
      <c r="B119" s="48" t="s">
        <v>81</v>
      </c>
      <c r="C119" s="49" t="s">
        <v>109</v>
      </c>
      <c r="D119" s="56" t="s">
        <v>12</v>
      </c>
      <c r="E119" s="57">
        <v>167</v>
      </c>
      <c r="F119" s="51"/>
      <c r="G119" s="51"/>
    </row>
    <row r="120" spans="1:7" ht="39.6">
      <c r="A120" s="25">
        <f t="shared" ref="A120:A121" si="4">A119+1</f>
        <v>47</v>
      </c>
      <c r="B120" s="48" t="s">
        <v>81</v>
      </c>
      <c r="C120" s="27" t="s">
        <v>110</v>
      </c>
      <c r="D120" s="28" t="s">
        <v>12</v>
      </c>
      <c r="E120" s="58">
        <v>30</v>
      </c>
      <c r="F120" s="30"/>
      <c r="G120" s="30"/>
    </row>
    <row r="121" spans="1:7" ht="39.6">
      <c r="A121" s="25">
        <f t="shared" si="4"/>
        <v>48</v>
      </c>
      <c r="B121" s="48" t="s">
        <v>81</v>
      </c>
      <c r="C121" s="49" t="s">
        <v>152</v>
      </c>
      <c r="D121" s="56" t="s">
        <v>12</v>
      </c>
      <c r="E121" s="57">
        <v>170</v>
      </c>
      <c r="F121" s="51"/>
      <c r="G121" s="51"/>
    </row>
    <row r="122" spans="1:7">
      <c r="A122" s="20" t="s">
        <v>86</v>
      </c>
      <c r="B122" s="71" t="s">
        <v>85</v>
      </c>
      <c r="C122" s="72"/>
      <c r="D122" s="72"/>
      <c r="E122" s="72"/>
      <c r="F122" s="72"/>
      <c r="G122" s="73"/>
    </row>
    <row r="123" spans="1:7" ht="26.4">
      <c r="A123" s="25">
        <f>A121+1</f>
        <v>49</v>
      </c>
      <c r="B123" s="55" t="s">
        <v>84</v>
      </c>
      <c r="C123" s="49" t="s">
        <v>153</v>
      </c>
      <c r="D123" s="56" t="s">
        <v>15</v>
      </c>
      <c r="E123" s="57">
        <v>675</v>
      </c>
      <c r="F123" s="51"/>
      <c r="G123" s="51"/>
    </row>
    <row r="124" spans="1:7">
      <c r="A124" s="20" t="s">
        <v>89</v>
      </c>
      <c r="B124" s="71" t="s">
        <v>87</v>
      </c>
      <c r="C124" s="72"/>
      <c r="D124" s="72"/>
      <c r="E124" s="72"/>
      <c r="F124" s="72"/>
      <c r="G124" s="73"/>
    </row>
    <row r="125" spans="1:7" ht="26.4">
      <c r="A125" s="25">
        <f>A123+1</f>
        <v>50</v>
      </c>
      <c r="B125" s="55" t="s">
        <v>88</v>
      </c>
      <c r="C125" s="49" t="s">
        <v>154</v>
      </c>
      <c r="D125" s="56" t="s">
        <v>12</v>
      </c>
      <c r="E125" s="57">
        <v>517</v>
      </c>
      <c r="F125" s="51"/>
      <c r="G125" s="51"/>
    </row>
    <row r="126" spans="1:7">
      <c r="A126" s="20" t="s">
        <v>92</v>
      </c>
      <c r="B126" s="71" t="s">
        <v>91</v>
      </c>
      <c r="C126" s="72"/>
      <c r="D126" s="72"/>
      <c r="E126" s="72"/>
      <c r="F126" s="72"/>
      <c r="G126" s="73"/>
    </row>
    <row r="127" spans="1:7" ht="26.4">
      <c r="A127" s="25">
        <f>A125+1</f>
        <v>51</v>
      </c>
      <c r="B127" s="55" t="s">
        <v>118</v>
      </c>
      <c r="C127" s="49" t="s">
        <v>155</v>
      </c>
      <c r="D127" s="56" t="s">
        <v>15</v>
      </c>
      <c r="E127" s="57">
        <v>201</v>
      </c>
      <c r="F127" s="51"/>
      <c r="G127" s="51"/>
    </row>
    <row r="128" spans="1:7">
      <c r="A128" s="20" t="s">
        <v>94</v>
      </c>
      <c r="B128" s="71" t="s">
        <v>93</v>
      </c>
      <c r="C128" s="72"/>
      <c r="D128" s="72"/>
      <c r="E128" s="72"/>
      <c r="F128" s="72"/>
      <c r="G128" s="73"/>
    </row>
    <row r="129" spans="1:9" ht="39.6">
      <c r="A129" s="25">
        <f>A127+1</f>
        <v>52</v>
      </c>
      <c r="B129" s="48" t="s">
        <v>90</v>
      </c>
      <c r="C129" s="27" t="s">
        <v>111</v>
      </c>
      <c r="D129" s="28" t="s">
        <v>15</v>
      </c>
      <c r="E129" s="70">
        <v>190</v>
      </c>
      <c r="F129" s="30"/>
      <c r="G129" s="30"/>
    </row>
    <row r="130" spans="1:9">
      <c r="A130" s="20" t="s">
        <v>97</v>
      </c>
      <c r="B130" s="71" t="s">
        <v>95</v>
      </c>
      <c r="C130" s="72"/>
      <c r="D130" s="72"/>
      <c r="E130" s="72"/>
      <c r="F130" s="72"/>
      <c r="G130" s="73"/>
    </row>
    <row r="131" spans="1:9" ht="26.4">
      <c r="A131" s="25">
        <f>A129+1</f>
        <v>53</v>
      </c>
      <c r="B131" s="48" t="s">
        <v>96</v>
      </c>
      <c r="C131" s="27" t="s">
        <v>112</v>
      </c>
      <c r="D131" s="28" t="s">
        <v>15</v>
      </c>
      <c r="E131" s="58">
        <v>5</v>
      </c>
      <c r="F131" s="30"/>
      <c r="G131" s="30"/>
    </row>
    <row r="132" spans="1:9" s="44" customFormat="1" ht="14.1" customHeight="1">
      <c r="A132" s="75" t="s">
        <v>295</v>
      </c>
      <c r="B132" s="75"/>
      <c r="C132" s="75"/>
      <c r="D132" s="75"/>
      <c r="E132" s="75"/>
      <c r="F132" s="75"/>
      <c r="G132" s="42"/>
      <c r="H132" s="43"/>
    </row>
    <row r="133" spans="1:9" s="44" customFormat="1" ht="14.1" customHeight="1">
      <c r="A133" s="75" t="s">
        <v>296</v>
      </c>
      <c r="B133" s="75"/>
      <c r="C133" s="75"/>
      <c r="D133" s="75"/>
      <c r="E133" s="75"/>
      <c r="F133" s="75"/>
      <c r="G133" s="42"/>
      <c r="H133" s="43"/>
    </row>
    <row r="134" spans="1:9" s="44" customFormat="1" ht="14.1" customHeight="1">
      <c r="A134" s="75" t="s">
        <v>297</v>
      </c>
      <c r="B134" s="75"/>
      <c r="C134" s="75"/>
      <c r="D134" s="75"/>
      <c r="E134" s="75"/>
      <c r="F134" s="75"/>
      <c r="G134" s="42"/>
      <c r="H134" s="43"/>
    </row>
    <row r="135" spans="1:9">
      <c r="A135" s="45"/>
      <c r="B135" s="45"/>
      <c r="C135" s="45"/>
      <c r="D135" s="45"/>
      <c r="E135" s="45"/>
      <c r="F135" s="45"/>
      <c r="G135" s="46"/>
    </row>
    <row r="136" spans="1:9">
      <c r="A136" s="45"/>
      <c r="B136" s="45"/>
      <c r="C136" s="45"/>
      <c r="D136" s="45"/>
      <c r="E136" s="45"/>
      <c r="F136" s="45"/>
      <c r="G136" s="46"/>
    </row>
    <row r="137" spans="1:9" ht="26.4" customHeight="1">
      <c r="A137" s="81" t="s">
        <v>298</v>
      </c>
      <c r="B137" s="81"/>
      <c r="C137" s="81"/>
      <c r="D137" s="81"/>
      <c r="E137" s="81"/>
      <c r="F137" s="81"/>
      <c r="G137" s="81"/>
    </row>
    <row r="138" spans="1:9">
      <c r="A138" s="8"/>
      <c r="B138" s="9"/>
      <c r="C138" s="10"/>
      <c r="D138" s="11"/>
      <c r="E138" s="12"/>
      <c r="F138" s="13"/>
      <c r="G138" s="14"/>
    </row>
    <row r="139" spans="1:9" ht="39.6">
      <c r="A139" s="15" t="s">
        <v>1</v>
      </c>
      <c r="B139" s="16" t="s">
        <v>17</v>
      </c>
      <c r="C139" s="17" t="s">
        <v>0</v>
      </c>
      <c r="D139" s="17" t="s">
        <v>2</v>
      </c>
      <c r="E139" s="17" t="s">
        <v>4</v>
      </c>
      <c r="F139" s="18" t="s">
        <v>6</v>
      </c>
      <c r="G139" s="19" t="s">
        <v>5</v>
      </c>
    </row>
    <row r="140" spans="1:9">
      <c r="A140" s="20">
        <v>1</v>
      </c>
      <c r="B140" s="21">
        <v>2</v>
      </c>
      <c r="C140" s="22">
        <v>3</v>
      </c>
      <c r="D140" s="22">
        <v>4</v>
      </c>
      <c r="E140" s="22">
        <v>5</v>
      </c>
      <c r="F140" s="23">
        <v>6</v>
      </c>
      <c r="G140" s="24">
        <v>7</v>
      </c>
    </row>
    <row r="141" spans="1:9">
      <c r="A141" s="78" t="s">
        <v>35</v>
      </c>
      <c r="B141" s="79"/>
      <c r="C141" s="79"/>
      <c r="D141" s="79"/>
      <c r="E141" s="79"/>
      <c r="F141" s="79"/>
      <c r="G141" s="80"/>
    </row>
    <row r="142" spans="1:9" ht="15" customHeight="1">
      <c r="A142" s="47"/>
      <c r="B142" s="76" t="s">
        <v>36</v>
      </c>
      <c r="C142" s="76"/>
      <c r="D142" s="76"/>
      <c r="E142" s="76"/>
      <c r="F142" s="76"/>
      <c r="G142" s="77"/>
      <c r="I142" s="4" t="s">
        <v>82</v>
      </c>
    </row>
    <row r="143" spans="1:9">
      <c r="A143" s="20" t="s">
        <v>7</v>
      </c>
      <c r="B143" s="71" t="s">
        <v>37</v>
      </c>
      <c r="C143" s="72"/>
      <c r="D143" s="72"/>
      <c r="E143" s="72"/>
      <c r="F143" s="72"/>
      <c r="G143" s="73"/>
    </row>
    <row r="144" spans="1:9">
      <c r="A144" s="25">
        <v>1</v>
      </c>
      <c r="B144" s="48" t="s">
        <v>39</v>
      </c>
      <c r="C144" s="27" t="s">
        <v>251</v>
      </c>
      <c r="D144" s="28" t="s">
        <v>3</v>
      </c>
      <c r="E144" s="29">
        <v>0.76</v>
      </c>
      <c r="F144" s="30"/>
      <c r="G144" s="30"/>
    </row>
    <row r="145" spans="1:7">
      <c r="A145" s="20" t="s">
        <v>8</v>
      </c>
      <c r="B145" s="71" t="s">
        <v>38</v>
      </c>
      <c r="C145" s="72"/>
      <c r="D145" s="72"/>
      <c r="E145" s="72"/>
      <c r="F145" s="72"/>
      <c r="G145" s="73"/>
    </row>
    <row r="146" spans="1:7" ht="39.6">
      <c r="A146" s="25">
        <f>A144+1</f>
        <v>2</v>
      </c>
      <c r="B146" s="48" t="s">
        <v>40</v>
      </c>
      <c r="C146" s="27" t="s">
        <v>320</v>
      </c>
      <c r="D146" s="28" t="s">
        <v>15</v>
      </c>
      <c r="E146" s="29">
        <f>0.1*5428</f>
        <v>542.80000000000007</v>
      </c>
      <c r="F146" s="30"/>
      <c r="G146" s="30"/>
    </row>
    <row r="147" spans="1:7" ht="39.6">
      <c r="A147" s="25">
        <f>A146+1</f>
        <v>3</v>
      </c>
      <c r="B147" s="48" t="s">
        <v>40</v>
      </c>
      <c r="C147" s="27" t="s">
        <v>345</v>
      </c>
      <c r="D147" s="28" t="s">
        <v>15</v>
      </c>
      <c r="E147" s="29">
        <f>0.9*5428</f>
        <v>4885.2</v>
      </c>
      <c r="F147" s="30"/>
      <c r="G147" s="30"/>
    </row>
    <row r="148" spans="1:7" ht="26.4">
      <c r="A148" s="25">
        <f t="shared" ref="A148:A150" si="5">A147+1</f>
        <v>4</v>
      </c>
      <c r="B148" s="48" t="s">
        <v>40</v>
      </c>
      <c r="C148" s="27" t="s">
        <v>321</v>
      </c>
      <c r="D148" s="28" t="s">
        <v>15</v>
      </c>
      <c r="E148" s="29">
        <v>13</v>
      </c>
      <c r="F148" s="30"/>
      <c r="G148" s="30"/>
    </row>
    <row r="149" spans="1:7" ht="26.4">
      <c r="A149" s="25">
        <f t="shared" si="5"/>
        <v>5</v>
      </c>
      <c r="B149" s="48" t="s">
        <v>40</v>
      </c>
      <c r="C149" s="27" t="s">
        <v>322</v>
      </c>
      <c r="D149" s="28" t="s">
        <v>15</v>
      </c>
      <c r="E149" s="52">
        <v>11</v>
      </c>
      <c r="F149" s="51"/>
      <c r="G149" s="51"/>
    </row>
    <row r="150" spans="1:7" ht="26.4">
      <c r="A150" s="25">
        <f t="shared" si="5"/>
        <v>6</v>
      </c>
      <c r="B150" s="48" t="s">
        <v>40</v>
      </c>
      <c r="C150" s="27" t="s">
        <v>317</v>
      </c>
      <c r="D150" s="28" t="s">
        <v>12</v>
      </c>
      <c r="E150" s="29">
        <v>274</v>
      </c>
      <c r="F150" s="30"/>
      <c r="G150" s="30"/>
    </row>
    <row r="151" spans="1:7" ht="15" customHeight="1">
      <c r="A151" s="61"/>
      <c r="B151" s="76" t="s">
        <v>41</v>
      </c>
      <c r="C151" s="76"/>
      <c r="D151" s="76"/>
      <c r="E151" s="76"/>
      <c r="F151" s="76"/>
      <c r="G151" s="77"/>
    </row>
    <row r="152" spans="1:7">
      <c r="A152" s="20" t="s">
        <v>14</v>
      </c>
      <c r="B152" s="71" t="s">
        <v>42</v>
      </c>
      <c r="C152" s="72"/>
      <c r="D152" s="72"/>
      <c r="E152" s="72"/>
      <c r="F152" s="72"/>
      <c r="G152" s="73"/>
    </row>
    <row r="153" spans="1:7">
      <c r="A153" s="25">
        <f>A150+1</f>
        <v>7</v>
      </c>
      <c r="B153" s="48" t="s">
        <v>43</v>
      </c>
      <c r="C153" s="27" t="s">
        <v>44</v>
      </c>
      <c r="D153" s="28" t="s">
        <v>22</v>
      </c>
      <c r="E153" s="29">
        <v>30</v>
      </c>
      <c r="F153" s="30"/>
      <c r="G153" s="30"/>
    </row>
    <row r="154" spans="1:7" ht="14.4">
      <c r="A154" s="62">
        <f>A153+1</f>
        <v>8</v>
      </c>
      <c r="B154" s="48" t="s">
        <v>43</v>
      </c>
      <c r="C154" s="49" t="s">
        <v>45</v>
      </c>
      <c r="D154" s="28" t="s">
        <v>22</v>
      </c>
      <c r="E154" s="50">
        <v>14</v>
      </c>
      <c r="F154" s="51"/>
      <c r="G154" s="51"/>
    </row>
    <row r="155" spans="1:7" ht="14.4">
      <c r="A155" s="62">
        <f t="shared" ref="A155:A157" si="6">A154+1</f>
        <v>9</v>
      </c>
      <c r="B155" s="48" t="s">
        <v>43</v>
      </c>
      <c r="C155" s="27" t="s">
        <v>46</v>
      </c>
      <c r="D155" s="28" t="s">
        <v>22</v>
      </c>
      <c r="E155" s="29">
        <v>4</v>
      </c>
      <c r="F155" s="30"/>
      <c r="G155" s="30"/>
    </row>
    <row r="156" spans="1:7" ht="14.4">
      <c r="A156" s="62">
        <f t="shared" si="6"/>
        <v>10</v>
      </c>
      <c r="B156" s="48" t="s">
        <v>43</v>
      </c>
      <c r="C156" s="49" t="s">
        <v>102</v>
      </c>
      <c r="D156" s="28" t="s">
        <v>22</v>
      </c>
      <c r="E156" s="50">
        <v>31</v>
      </c>
      <c r="F156" s="51"/>
      <c r="G156" s="51"/>
    </row>
    <row r="157" spans="1:7" ht="14.4">
      <c r="A157" s="62">
        <f t="shared" si="6"/>
        <v>11</v>
      </c>
      <c r="B157" s="48" t="s">
        <v>43</v>
      </c>
      <c r="C157" s="27" t="s">
        <v>103</v>
      </c>
      <c r="D157" s="28" t="s">
        <v>22</v>
      </c>
      <c r="E157" s="29">
        <v>29</v>
      </c>
      <c r="F157" s="30"/>
      <c r="G157" s="30"/>
    </row>
    <row r="158" spans="1:7" ht="15" customHeight="1">
      <c r="A158" s="61"/>
      <c r="B158" s="76" t="s">
        <v>47</v>
      </c>
      <c r="C158" s="76"/>
      <c r="D158" s="76"/>
      <c r="E158" s="76"/>
      <c r="F158" s="76"/>
      <c r="G158" s="77"/>
    </row>
    <row r="159" spans="1:7">
      <c r="A159" s="20" t="s">
        <v>9</v>
      </c>
      <c r="B159" s="71" t="s">
        <v>48</v>
      </c>
      <c r="C159" s="72"/>
      <c r="D159" s="72"/>
      <c r="E159" s="72"/>
      <c r="F159" s="72"/>
      <c r="G159" s="73"/>
    </row>
    <row r="160" spans="1:7" ht="14.4">
      <c r="A160" s="54">
        <f>A157+1</f>
        <v>12</v>
      </c>
      <c r="B160" s="55" t="s">
        <v>49</v>
      </c>
      <c r="C160" s="49" t="s">
        <v>105</v>
      </c>
      <c r="D160" s="56" t="s">
        <v>15</v>
      </c>
      <c r="E160" s="50">
        <v>5428</v>
      </c>
      <c r="F160" s="51"/>
      <c r="G160" s="51"/>
    </row>
    <row r="161" spans="1:7" ht="14.4" customHeight="1">
      <c r="A161" s="54">
        <f>A160+1</f>
        <v>13</v>
      </c>
      <c r="B161" s="55" t="s">
        <v>49</v>
      </c>
      <c r="C161" s="49" t="s">
        <v>50</v>
      </c>
      <c r="D161" s="56" t="s">
        <v>13</v>
      </c>
      <c r="E161" s="50">
        <v>1628</v>
      </c>
      <c r="F161" s="51"/>
      <c r="G161" s="51"/>
    </row>
    <row r="162" spans="1:7">
      <c r="A162" s="20" t="s">
        <v>10</v>
      </c>
      <c r="B162" s="71" t="s">
        <v>51</v>
      </c>
      <c r="C162" s="72"/>
      <c r="D162" s="72"/>
      <c r="E162" s="72"/>
      <c r="F162" s="72"/>
      <c r="G162" s="73"/>
    </row>
    <row r="163" spans="1:7" ht="14.4">
      <c r="A163" s="54">
        <f>A161+1</f>
        <v>14</v>
      </c>
      <c r="B163" s="55" t="s">
        <v>52</v>
      </c>
      <c r="C163" s="49" t="s">
        <v>53</v>
      </c>
      <c r="D163" s="56" t="s">
        <v>15</v>
      </c>
      <c r="E163" s="57">
        <v>5428</v>
      </c>
      <c r="F163" s="51"/>
      <c r="G163" s="51"/>
    </row>
    <row r="164" spans="1:7" ht="26.4">
      <c r="A164" s="54">
        <f>A163+1</f>
        <v>15</v>
      </c>
      <c r="B164" s="55" t="s">
        <v>52</v>
      </c>
      <c r="C164" s="49" t="s">
        <v>54</v>
      </c>
      <c r="D164" s="56" t="s">
        <v>15</v>
      </c>
      <c r="E164" s="57">
        <v>5141</v>
      </c>
      <c r="F164" s="51"/>
      <c r="G164" s="51"/>
    </row>
    <row r="165" spans="1:7">
      <c r="A165" s="54">
        <f t="shared" ref="A165:A166" si="7">A164+1</f>
        <v>16</v>
      </c>
      <c r="B165" s="55" t="s">
        <v>52</v>
      </c>
      <c r="C165" s="27" t="s">
        <v>116</v>
      </c>
      <c r="D165" s="56" t="s">
        <v>15</v>
      </c>
      <c r="E165" s="58">
        <v>5428</v>
      </c>
      <c r="F165" s="30"/>
      <c r="G165" s="30"/>
    </row>
    <row r="166" spans="1:7" ht="14.4">
      <c r="A166" s="54">
        <f t="shared" si="7"/>
        <v>17</v>
      </c>
      <c r="B166" s="55" t="s">
        <v>52</v>
      </c>
      <c r="C166" s="49" t="s">
        <v>117</v>
      </c>
      <c r="D166" s="56" t="s">
        <v>15</v>
      </c>
      <c r="E166" s="57">
        <v>5141</v>
      </c>
      <c r="F166" s="51"/>
      <c r="G166" s="51"/>
    </row>
    <row r="167" spans="1:7">
      <c r="A167" s="20" t="s">
        <v>11</v>
      </c>
      <c r="B167" s="71" t="s">
        <v>55</v>
      </c>
      <c r="C167" s="72"/>
      <c r="D167" s="72"/>
      <c r="E167" s="72"/>
      <c r="F167" s="72"/>
      <c r="G167" s="73"/>
    </row>
    <row r="168" spans="1:7" ht="26.4">
      <c r="A168" s="25">
        <f>A166+1</f>
        <v>18</v>
      </c>
      <c r="B168" s="55" t="s">
        <v>56</v>
      </c>
      <c r="C168" s="27" t="s">
        <v>150</v>
      </c>
      <c r="D168" s="28" t="s">
        <v>15</v>
      </c>
      <c r="E168" s="29">
        <v>5428</v>
      </c>
      <c r="F168" s="30"/>
      <c r="G168" s="30"/>
    </row>
    <row r="169" spans="1:7">
      <c r="A169" s="20" t="s">
        <v>16</v>
      </c>
      <c r="B169" s="71" t="s">
        <v>57</v>
      </c>
      <c r="C169" s="72"/>
      <c r="D169" s="72"/>
      <c r="E169" s="72"/>
      <c r="F169" s="72"/>
      <c r="G169" s="73"/>
    </row>
    <row r="170" spans="1:7" ht="27.6" customHeight="1">
      <c r="A170" s="54">
        <f>A168+1</f>
        <v>19</v>
      </c>
      <c r="B170" s="55" t="s">
        <v>58</v>
      </c>
      <c r="C170" s="59" t="s">
        <v>151</v>
      </c>
      <c r="D170" s="56" t="s">
        <v>15</v>
      </c>
      <c r="E170" s="60">
        <v>5141</v>
      </c>
      <c r="F170" s="51"/>
      <c r="G170" s="51"/>
    </row>
    <row r="171" spans="1:7">
      <c r="A171" s="20" t="s">
        <v>29</v>
      </c>
      <c r="B171" s="71" t="s">
        <v>59</v>
      </c>
      <c r="C171" s="72"/>
      <c r="D171" s="72"/>
      <c r="E171" s="72"/>
      <c r="F171" s="72"/>
      <c r="G171" s="73"/>
    </row>
    <row r="172" spans="1:7" ht="14.4">
      <c r="A172" s="54">
        <f>A170+1</f>
        <v>20</v>
      </c>
      <c r="B172" s="55" t="s">
        <v>60</v>
      </c>
      <c r="C172" s="49" t="s">
        <v>162</v>
      </c>
      <c r="D172" s="56" t="s">
        <v>15</v>
      </c>
      <c r="E172" s="52">
        <v>68</v>
      </c>
      <c r="F172" s="51"/>
      <c r="G172" s="51"/>
    </row>
    <row r="173" spans="1:7">
      <c r="A173" s="20" t="s">
        <v>61</v>
      </c>
      <c r="B173" s="71" t="s">
        <v>62</v>
      </c>
      <c r="C173" s="72"/>
      <c r="D173" s="72"/>
      <c r="E173" s="72"/>
      <c r="F173" s="72"/>
      <c r="G173" s="73"/>
    </row>
    <row r="174" spans="1:7" ht="14.4">
      <c r="A174" s="54">
        <f>A172+1</f>
        <v>21</v>
      </c>
      <c r="B174" s="55" t="s">
        <v>63</v>
      </c>
      <c r="C174" s="49" t="s">
        <v>156</v>
      </c>
      <c r="D174" s="56" t="s">
        <v>15</v>
      </c>
      <c r="E174" s="52">
        <v>5141</v>
      </c>
      <c r="F174" s="51"/>
      <c r="G174" s="51"/>
    </row>
    <row r="175" spans="1:7">
      <c r="A175" s="20" t="s">
        <v>64</v>
      </c>
      <c r="B175" s="71" t="s">
        <v>69</v>
      </c>
      <c r="C175" s="72"/>
      <c r="D175" s="72"/>
      <c r="E175" s="72"/>
      <c r="F175" s="72"/>
      <c r="G175" s="73"/>
    </row>
    <row r="176" spans="1:7" ht="26.4">
      <c r="A176" s="54">
        <f>A174+1</f>
        <v>22</v>
      </c>
      <c r="B176" s="55" t="s">
        <v>68</v>
      </c>
      <c r="C176" s="49" t="s">
        <v>106</v>
      </c>
      <c r="D176" s="56" t="s">
        <v>15</v>
      </c>
      <c r="E176" s="57">
        <v>136</v>
      </c>
      <c r="F176" s="51"/>
      <c r="G176" s="51"/>
    </row>
    <row r="177" spans="1:8" ht="15" customHeight="1">
      <c r="A177" s="61"/>
      <c r="B177" s="76" t="s">
        <v>74</v>
      </c>
      <c r="C177" s="76"/>
      <c r="D177" s="76"/>
      <c r="E177" s="76"/>
      <c r="F177" s="76"/>
      <c r="G177" s="77"/>
    </row>
    <row r="178" spans="1:8">
      <c r="A178" s="20" t="s">
        <v>67</v>
      </c>
      <c r="B178" s="71" t="s">
        <v>28</v>
      </c>
      <c r="C178" s="72"/>
      <c r="D178" s="72"/>
      <c r="E178" s="72"/>
      <c r="F178" s="72"/>
      <c r="G178" s="73"/>
    </row>
    <row r="179" spans="1:8">
      <c r="A179" s="25">
        <f>A176+1</f>
        <v>23</v>
      </c>
      <c r="B179" s="48" t="s">
        <v>76</v>
      </c>
      <c r="C179" s="27" t="s">
        <v>77</v>
      </c>
      <c r="D179" s="28" t="s">
        <v>15</v>
      </c>
      <c r="E179" s="58">
        <v>110</v>
      </c>
      <c r="F179" s="30"/>
      <c r="G179" s="30"/>
    </row>
    <row r="180" spans="1:8" ht="15" customHeight="1">
      <c r="A180" s="61"/>
      <c r="B180" s="76" t="s">
        <v>78</v>
      </c>
      <c r="C180" s="76"/>
      <c r="D180" s="76"/>
      <c r="E180" s="76"/>
      <c r="F180" s="76"/>
      <c r="G180" s="77"/>
    </row>
    <row r="181" spans="1:8">
      <c r="A181" s="20" t="s">
        <v>70</v>
      </c>
      <c r="B181" s="71" t="s">
        <v>80</v>
      </c>
      <c r="C181" s="72"/>
      <c r="D181" s="72"/>
      <c r="E181" s="72"/>
      <c r="F181" s="72"/>
      <c r="G181" s="73"/>
    </row>
    <row r="182" spans="1:8" ht="26.4">
      <c r="A182" s="25">
        <f>A179+1</f>
        <v>24</v>
      </c>
      <c r="B182" s="48" t="s">
        <v>81</v>
      </c>
      <c r="C182" s="27" t="s">
        <v>108</v>
      </c>
      <c r="D182" s="28" t="s">
        <v>12</v>
      </c>
      <c r="E182" s="58">
        <v>274</v>
      </c>
      <c r="F182" s="30"/>
      <c r="G182" s="30"/>
    </row>
    <row r="183" spans="1:8">
      <c r="A183" s="20" t="s">
        <v>75</v>
      </c>
      <c r="B183" s="71" t="s">
        <v>85</v>
      </c>
      <c r="C183" s="72"/>
      <c r="D183" s="72"/>
      <c r="E183" s="72"/>
      <c r="F183" s="72"/>
      <c r="G183" s="73"/>
    </row>
    <row r="184" spans="1:8" ht="26.4">
      <c r="A184" s="54">
        <f>A182+1</f>
        <v>25</v>
      </c>
      <c r="B184" s="55" t="s">
        <v>84</v>
      </c>
      <c r="C184" s="49" t="s">
        <v>120</v>
      </c>
      <c r="D184" s="56" t="s">
        <v>15</v>
      </c>
      <c r="E184" s="57">
        <v>432</v>
      </c>
      <c r="F184" s="51"/>
      <c r="G184" s="51"/>
    </row>
    <row r="185" spans="1:8">
      <c r="A185" s="20" t="s">
        <v>79</v>
      </c>
      <c r="B185" s="71" t="s">
        <v>93</v>
      </c>
      <c r="C185" s="72"/>
      <c r="D185" s="72"/>
      <c r="E185" s="72"/>
      <c r="F185" s="72"/>
      <c r="G185" s="73"/>
    </row>
    <row r="186" spans="1:8" ht="39.6">
      <c r="A186" s="25">
        <f>A184+1</f>
        <v>26</v>
      </c>
      <c r="B186" s="48" t="s">
        <v>90</v>
      </c>
      <c r="C186" s="27" t="s">
        <v>111</v>
      </c>
      <c r="D186" s="28" t="s">
        <v>15</v>
      </c>
      <c r="E186" s="58">
        <v>287</v>
      </c>
      <c r="F186" s="30"/>
      <c r="G186" s="30"/>
    </row>
    <row r="187" spans="1:8" s="44" customFormat="1" ht="14.1" customHeight="1">
      <c r="A187" s="75" t="s">
        <v>299</v>
      </c>
      <c r="B187" s="75"/>
      <c r="C187" s="75"/>
      <c r="D187" s="75"/>
      <c r="E187" s="75"/>
      <c r="F187" s="75"/>
      <c r="G187" s="42"/>
      <c r="H187" s="43"/>
    </row>
    <row r="188" spans="1:8" s="44" customFormat="1" ht="14.1" customHeight="1">
      <c r="A188" s="75" t="s">
        <v>300</v>
      </c>
      <c r="B188" s="75"/>
      <c r="C188" s="75"/>
      <c r="D188" s="75"/>
      <c r="E188" s="75"/>
      <c r="F188" s="75"/>
      <c r="G188" s="42"/>
      <c r="H188" s="43"/>
    </row>
    <row r="189" spans="1:8" s="44" customFormat="1" ht="14.1" customHeight="1">
      <c r="A189" s="75" t="s">
        <v>301</v>
      </c>
      <c r="B189" s="75"/>
      <c r="C189" s="75"/>
      <c r="D189" s="75"/>
      <c r="E189" s="75"/>
      <c r="F189" s="75"/>
      <c r="G189" s="42"/>
      <c r="H189" s="43"/>
    </row>
    <row r="190" spans="1:8">
      <c r="A190" s="45"/>
      <c r="B190" s="45"/>
      <c r="C190" s="45"/>
      <c r="D190" s="45"/>
      <c r="E190" s="45"/>
      <c r="F190" s="45"/>
      <c r="G190" s="46"/>
    </row>
    <row r="191" spans="1:8">
      <c r="A191" s="45"/>
      <c r="B191" s="45"/>
      <c r="C191" s="45"/>
      <c r="D191" s="45"/>
      <c r="E191" s="45"/>
      <c r="F191" s="45"/>
      <c r="G191" s="46"/>
    </row>
    <row r="192" spans="1:8" ht="26.4" customHeight="1">
      <c r="A192" s="81" t="s">
        <v>302</v>
      </c>
      <c r="B192" s="81"/>
      <c r="C192" s="81"/>
      <c r="D192" s="81"/>
      <c r="E192" s="81"/>
      <c r="F192" s="81"/>
      <c r="G192" s="81"/>
    </row>
    <row r="193" spans="1:7">
      <c r="A193" s="8"/>
      <c r="B193" s="9"/>
      <c r="C193" s="10"/>
      <c r="D193" s="11"/>
      <c r="E193" s="12"/>
      <c r="F193" s="13"/>
      <c r="G193" s="14"/>
    </row>
    <row r="194" spans="1:7" ht="39.6">
      <c r="A194" s="15" t="s">
        <v>1</v>
      </c>
      <c r="B194" s="16" t="s">
        <v>17</v>
      </c>
      <c r="C194" s="17" t="s">
        <v>0</v>
      </c>
      <c r="D194" s="17" t="s">
        <v>2</v>
      </c>
      <c r="E194" s="17" t="s">
        <v>4</v>
      </c>
      <c r="F194" s="18" t="s">
        <v>6</v>
      </c>
      <c r="G194" s="19" t="s">
        <v>5</v>
      </c>
    </row>
    <row r="195" spans="1:7">
      <c r="A195" s="20">
        <v>1</v>
      </c>
      <c r="B195" s="21">
        <v>2</v>
      </c>
      <c r="C195" s="22">
        <v>3</v>
      </c>
      <c r="D195" s="22">
        <v>4</v>
      </c>
      <c r="E195" s="22">
        <v>5</v>
      </c>
      <c r="F195" s="23">
        <v>6</v>
      </c>
      <c r="G195" s="24">
        <v>7</v>
      </c>
    </row>
    <row r="196" spans="1:7" ht="13.65" customHeight="1">
      <c r="A196" s="78" t="s">
        <v>121</v>
      </c>
      <c r="B196" s="79"/>
      <c r="C196" s="79"/>
      <c r="D196" s="79"/>
      <c r="E196" s="79"/>
      <c r="F196" s="79"/>
      <c r="G196" s="80"/>
    </row>
    <row r="197" spans="1:7" ht="15" customHeight="1">
      <c r="A197" s="47"/>
      <c r="B197" s="76" t="s">
        <v>36</v>
      </c>
      <c r="C197" s="76"/>
      <c r="D197" s="76"/>
      <c r="E197" s="76"/>
      <c r="F197" s="76"/>
      <c r="G197" s="77"/>
    </row>
    <row r="198" spans="1:7" ht="13.65" customHeight="1">
      <c r="A198" s="20" t="s">
        <v>7</v>
      </c>
      <c r="B198" s="71" t="s">
        <v>37</v>
      </c>
      <c r="C198" s="72"/>
      <c r="D198" s="72"/>
      <c r="E198" s="72"/>
      <c r="F198" s="72"/>
      <c r="G198" s="73"/>
    </row>
    <row r="199" spans="1:7">
      <c r="A199" s="25">
        <v>1</v>
      </c>
      <c r="B199" s="48" t="s">
        <v>39</v>
      </c>
      <c r="C199" s="27" t="s">
        <v>251</v>
      </c>
      <c r="D199" s="28" t="s">
        <v>3</v>
      </c>
      <c r="E199" s="29">
        <v>0.4</v>
      </c>
      <c r="F199" s="30"/>
      <c r="G199" s="30"/>
    </row>
    <row r="200" spans="1:7" ht="13.65" customHeight="1">
      <c r="A200" s="20" t="s">
        <v>8</v>
      </c>
      <c r="B200" s="71" t="s">
        <v>122</v>
      </c>
      <c r="C200" s="72"/>
      <c r="D200" s="72"/>
      <c r="E200" s="72"/>
      <c r="F200" s="72"/>
      <c r="G200" s="73"/>
    </row>
    <row r="201" spans="1:7" ht="26.4">
      <c r="A201" s="25">
        <v>2</v>
      </c>
      <c r="B201" s="48" t="s">
        <v>123</v>
      </c>
      <c r="C201" s="27" t="s">
        <v>124</v>
      </c>
      <c r="D201" s="28" t="s">
        <v>22</v>
      </c>
      <c r="E201" s="29">
        <v>1</v>
      </c>
      <c r="F201" s="30"/>
      <c r="G201" s="30"/>
    </row>
    <row r="202" spans="1:7" ht="26.4">
      <c r="A202" s="25">
        <v>3</v>
      </c>
      <c r="B202" s="48" t="s">
        <v>123</v>
      </c>
      <c r="C202" s="27" t="s">
        <v>125</v>
      </c>
      <c r="D202" s="28" t="s">
        <v>115</v>
      </c>
      <c r="E202" s="29">
        <v>2</v>
      </c>
      <c r="F202" s="30"/>
      <c r="G202" s="30"/>
    </row>
    <row r="203" spans="1:7" ht="13.65" customHeight="1">
      <c r="A203" s="20" t="s">
        <v>14</v>
      </c>
      <c r="B203" s="71" t="s">
        <v>38</v>
      </c>
      <c r="C203" s="72"/>
      <c r="D203" s="72"/>
      <c r="E203" s="72"/>
      <c r="F203" s="72"/>
      <c r="G203" s="73"/>
    </row>
    <row r="204" spans="1:7" ht="26.4">
      <c r="A204" s="25">
        <f>A202+1</f>
        <v>4</v>
      </c>
      <c r="B204" s="48" t="s">
        <v>40</v>
      </c>
      <c r="C204" s="27" t="s">
        <v>312</v>
      </c>
      <c r="D204" s="28" t="s">
        <v>15</v>
      </c>
      <c r="E204" s="29">
        <f>750+1820</f>
        <v>2570</v>
      </c>
      <c r="F204" s="30"/>
      <c r="G204" s="30"/>
    </row>
    <row r="205" spans="1:7" ht="31.8" customHeight="1">
      <c r="A205" s="25">
        <f>A204+1</f>
        <v>5</v>
      </c>
      <c r="B205" s="48" t="s">
        <v>40</v>
      </c>
      <c r="C205" s="27" t="s">
        <v>323</v>
      </c>
      <c r="D205" s="28" t="s">
        <v>15</v>
      </c>
      <c r="E205" s="29">
        <f>0.8*750</f>
        <v>600</v>
      </c>
      <c r="F205" s="30"/>
      <c r="G205" s="30"/>
    </row>
    <row r="206" spans="1:7" ht="45" customHeight="1">
      <c r="A206" s="25">
        <f t="shared" ref="A206:A220" si="8">A205+1</f>
        <v>6</v>
      </c>
      <c r="B206" s="48" t="s">
        <v>40</v>
      </c>
      <c r="C206" s="27" t="s">
        <v>344</v>
      </c>
      <c r="D206" s="28" t="s">
        <v>15</v>
      </c>
      <c r="E206" s="29">
        <f>0.2*750</f>
        <v>150</v>
      </c>
      <c r="F206" s="30"/>
      <c r="G206" s="30"/>
    </row>
    <row r="207" spans="1:7" ht="39.6">
      <c r="A207" s="25">
        <f t="shared" si="8"/>
        <v>7</v>
      </c>
      <c r="B207" s="48" t="s">
        <v>40</v>
      </c>
      <c r="C207" s="27" t="s">
        <v>337</v>
      </c>
      <c r="D207" s="28" t="s">
        <v>15</v>
      </c>
      <c r="E207" s="29">
        <v>1820</v>
      </c>
      <c r="F207" s="30"/>
      <c r="G207" s="30"/>
    </row>
    <row r="208" spans="1:7" ht="26.4">
      <c r="A208" s="25">
        <f t="shared" si="8"/>
        <v>8</v>
      </c>
      <c r="B208" s="48" t="s">
        <v>40</v>
      </c>
      <c r="C208" s="49" t="s">
        <v>324</v>
      </c>
      <c r="D208" s="28" t="s">
        <v>15</v>
      </c>
      <c r="E208" s="29">
        <f>0.8*192</f>
        <v>153.60000000000002</v>
      </c>
      <c r="F208" s="30"/>
      <c r="G208" s="30"/>
    </row>
    <row r="209" spans="1:7" ht="39.6">
      <c r="A209" s="25">
        <f t="shared" si="8"/>
        <v>9</v>
      </c>
      <c r="B209" s="48" t="s">
        <v>40</v>
      </c>
      <c r="C209" s="49" t="s">
        <v>343</v>
      </c>
      <c r="D209" s="28" t="s">
        <v>15</v>
      </c>
      <c r="E209" s="29">
        <f>0.2*192</f>
        <v>38.400000000000006</v>
      </c>
      <c r="F209" s="30"/>
      <c r="G209" s="30"/>
    </row>
    <row r="210" spans="1:7" ht="39.6">
      <c r="A210" s="25">
        <f t="shared" si="8"/>
        <v>10</v>
      </c>
      <c r="B210" s="48" t="s">
        <v>40</v>
      </c>
      <c r="C210" s="49" t="s">
        <v>325</v>
      </c>
      <c r="D210" s="28" t="s">
        <v>15</v>
      </c>
      <c r="E210" s="50">
        <f>0.8*82</f>
        <v>65.600000000000009</v>
      </c>
      <c r="F210" s="51"/>
      <c r="G210" s="51"/>
    </row>
    <row r="211" spans="1:7" ht="39.6">
      <c r="A211" s="25">
        <f t="shared" si="8"/>
        <v>11</v>
      </c>
      <c r="B211" s="48" t="s">
        <v>40</v>
      </c>
      <c r="C211" s="49" t="s">
        <v>342</v>
      </c>
      <c r="D211" s="28" t="s">
        <v>15</v>
      </c>
      <c r="E211" s="50">
        <f>0.2*82</f>
        <v>16.400000000000002</v>
      </c>
      <c r="F211" s="51"/>
      <c r="G211" s="51"/>
    </row>
    <row r="212" spans="1:7" ht="26.4">
      <c r="A212" s="25">
        <f t="shared" si="8"/>
        <v>12</v>
      </c>
      <c r="B212" s="48" t="s">
        <v>40</v>
      </c>
      <c r="C212" s="27" t="s">
        <v>326</v>
      </c>
      <c r="D212" s="28" t="s">
        <v>15</v>
      </c>
      <c r="E212" s="29">
        <v>274</v>
      </c>
      <c r="F212" s="30"/>
      <c r="G212" s="30"/>
    </row>
    <row r="213" spans="1:7" ht="39.6">
      <c r="A213" s="25">
        <f t="shared" si="8"/>
        <v>13</v>
      </c>
      <c r="B213" s="48" t="s">
        <v>40</v>
      </c>
      <c r="C213" s="49" t="s">
        <v>327</v>
      </c>
      <c r="D213" s="28" t="s">
        <v>15</v>
      </c>
      <c r="E213" s="52">
        <f>0.8*403</f>
        <v>322.40000000000003</v>
      </c>
      <c r="F213" s="51"/>
      <c r="G213" s="51"/>
    </row>
    <row r="214" spans="1:7" ht="39.6">
      <c r="A214" s="25">
        <f t="shared" si="8"/>
        <v>14</v>
      </c>
      <c r="B214" s="48" t="s">
        <v>40</v>
      </c>
      <c r="C214" s="49" t="s">
        <v>341</v>
      </c>
      <c r="D214" s="28" t="s">
        <v>15</v>
      </c>
      <c r="E214" s="52">
        <f>0.2*403</f>
        <v>80.600000000000009</v>
      </c>
      <c r="F214" s="51"/>
      <c r="G214" s="51"/>
    </row>
    <row r="215" spans="1:7" ht="39.6">
      <c r="A215" s="25">
        <f t="shared" si="8"/>
        <v>15</v>
      </c>
      <c r="B215" s="48" t="s">
        <v>40</v>
      </c>
      <c r="C215" s="49" t="s">
        <v>340</v>
      </c>
      <c r="D215" s="28" t="s">
        <v>15</v>
      </c>
      <c r="E215" s="52">
        <f>0.8*770</f>
        <v>616</v>
      </c>
      <c r="F215" s="51"/>
      <c r="G215" s="51"/>
    </row>
    <row r="216" spans="1:7" ht="39.6">
      <c r="A216" s="25">
        <f t="shared" si="8"/>
        <v>16</v>
      </c>
      <c r="B216" s="48" t="s">
        <v>40</v>
      </c>
      <c r="C216" s="49" t="s">
        <v>339</v>
      </c>
      <c r="D216" s="28" t="s">
        <v>15</v>
      </c>
      <c r="E216" s="52">
        <f>0.2*770</f>
        <v>154</v>
      </c>
      <c r="F216" s="51"/>
      <c r="G216" s="51"/>
    </row>
    <row r="217" spans="1:7" ht="26.4">
      <c r="A217" s="25">
        <f t="shared" si="8"/>
        <v>17</v>
      </c>
      <c r="B217" s="48" t="s">
        <v>40</v>
      </c>
      <c r="C217" s="49" t="s">
        <v>313</v>
      </c>
      <c r="D217" s="28" t="s">
        <v>15</v>
      </c>
      <c r="E217" s="50">
        <v>35</v>
      </c>
      <c r="F217" s="51"/>
      <c r="G217" s="51"/>
    </row>
    <row r="218" spans="1:7" ht="26.4">
      <c r="A218" s="25">
        <f t="shared" si="8"/>
        <v>18</v>
      </c>
      <c r="B218" s="48" t="s">
        <v>40</v>
      </c>
      <c r="C218" s="27" t="s">
        <v>317</v>
      </c>
      <c r="D218" s="28" t="s">
        <v>12</v>
      </c>
      <c r="E218" s="29">
        <v>390</v>
      </c>
      <c r="F218" s="30"/>
      <c r="G218" s="30"/>
    </row>
    <row r="219" spans="1:7" ht="26.4">
      <c r="A219" s="25">
        <f t="shared" si="8"/>
        <v>19</v>
      </c>
      <c r="B219" s="48" t="s">
        <v>40</v>
      </c>
      <c r="C219" s="27" t="s">
        <v>328</v>
      </c>
      <c r="D219" s="28" t="s">
        <v>12</v>
      </c>
      <c r="E219" s="29">
        <v>369</v>
      </c>
      <c r="F219" s="30"/>
      <c r="G219" s="30"/>
    </row>
    <row r="220" spans="1:7" ht="27" customHeight="1">
      <c r="A220" s="25">
        <f t="shared" si="8"/>
        <v>20</v>
      </c>
      <c r="B220" s="48" t="s">
        <v>40</v>
      </c>
      <c r="C220" s="49" t="s">
        <v>318</v>
      </c>
      <c r="D220" s="56" t="s">
        <v>12</v>
      </c>
      <c r="E220" s="52">
        <v>435</v>
      </c>
      <c r="F220" s="51"/>
      <c r="G220" s="51"/>
    </row>
    <row r="221" spans="1:7" ht="15" customHeight="1">
      <c r="A221" s="61"/>
      <c r="B221" s="76" t="s">
        <v>41</v>
      </c>
      <c r="C221" s="76"/>
      <c r="D221" s="76"/>
      <c r="E221" s="76"/>
      <c r="F221" s="76"/>
      <c r="G221" s="77"/>
    </row>
    <row r="222" spans="1:7">
      <c r="A222" s="20" t="s">
        <v>9</v>
      </c>
      <c r="B222" s="71" t="s">
        <v>42</v>
      </c>
      <c r="C222" s="72"/>
      <c r="D222" s="72"/>
      <c r="E222" s="72"/>
      <c r="F222" s="72"/>
      <c r="G222" s="73"/>
    </row>
    <row r="223" spans="1:7" ht="26.4">
      <c r="A223" s="25">
        <f>A220+1</f>
        <v>21</v>
      </c>
      <c r="B223" s="48" t="s">
        <v>43</v>
      </c>
      <c r="C223" s="27" t="s">
        <v>113</v>
      </c>
      <c r="D223" s="28" t="s">
        <v>22</v>
      </c>
      <c r="E223" s="29">
        <v>3</v>
      </c>
      <c r="F223" s="30"/>
      <c r="G223" s="30"/>
    </row>
    <row r="224" spans="1:7" ht="14.4">
      <c r="A224" s="62">
        <f>A223+1</f>
        <v>22</v>
      </c>
      <c r="B224" s="48" t="s">
        <v>43</v>
      </c>
      <c r="C224" s="49" t="s">
        <v>119</v>
      </c>
      <c r="D224" s="28" t="s">
        <v>12</v>
      </c>
      <c r="E224" s="50">
        <v>6</v>
      </c>
      <c r="F224" s="51"/>
      <c r="G224" s="51"/>
    </row>
    <row r="225" spans="1:7" ht="26.4">
      <c r="A225" s="62">
        <f t="shared" ref="A225:A232" si="9">A224+1</f>
        <v>23</v>
      </c>
      <c r="B225" s="48" t="s">
        <v>43</v>
      </c>
      <c r="C225" s="49" t="s">
        <v>126</v>
      </c>
      <c r="D225" s="63" t="s">
        <v>127</v>
      </c>
      <c r="E225" s="52">
        <v>1</v>
      </c>
      <c r="F225" s="51"/>
      <c r="G225" s="51"/>
    </row>
    <row r="226" spans="1:7" ht="14.4">
      <c r="A226" s="62">
        <f t="shared" si="9"/>
        <v>24</v>
      </c>
      <c r="B226" s="48" t="s">
        <v>43</v>
      </c>
      <c r="C226" s="49" t="s">
        <v>157</v>
      </c>
      <c r="D226" s="28" t="s">
        <v>13</v>
      </c>
      <c r="E226" s="52">
        <v>14</v>
      </c>
      <c r="F226" s="51"/>
      <c r="G226" s="51"/>
    </row>
    <row r="227" spans="1:7" ht="14.4">
      <c r="A227" s="62">
        <f t="shared" si="9"/>
        <v>25</v>
      </c>
      <c r="B227" s="48" t="s">
        <v>43</v>
      </c>
      <c r="C227" s="49" t="s">
        <v>114</v>
      </c>
      <c r="D227" s="28" t="s">
        <v>13</v>
      </c>
      <c r="E227" s="52">
        <v>12</v>
      </c>
      <c r="F227" s="51"/>
      <c r="G227" s="51"/>
    </row>
    <row r="228" spans="1:7" ht="14.4">
      <c r="A228" s="62">
        <f t="shared" si="9"/>
        <v>26</v>
      </c>
      <c r="B228" s="48" t="s">
        <v>43</v>
      </c>
      <c r="C228" s="27" t="s">
        <v>44</v>
      </c>
      <c r="D228" s="28" t="s">
        <v>115</v>
      </c>
      <c r="E228" s="52">
        <v>17</v>
      </c>
      <c r="F228" s="51"/>
      <c r="G228" s="51"/>
    </row>
    <row r="229" spans="1:7" ht="14.4">
      <c r="A229" s="62">
        <f t="shared" si="9"/>
        <v>27</v>
      </c>
      <c r="B229" s="48" t="s">
        <v>43</v>
      </c>
      <c r="C229" s="27" t="s">
        <v>45</v>
      </c>
      <c r="D229" s="28" t="s">
        <v>115</v>
      </c>
      <c r="E229" s="52">
        <v>4</v>
      </c>
      <c r="F229" s="51"/>
      <c r="G229" s="51"/>
    </row>
    <row r="230" spans="1:7" ht="14.4">
      <c r="A230" s="62">
        <f t="shared" si="9"/>
        <v>28</v>
      </c>
      <c r="B230" s="48" t="s">
        <v>43</v>
      </c>
      <c r="C230" s="27" t="s">
        <v>46</v>
      </c>
      <c r="D230" s="28" t="s">
        <v>22</v>
      </c>
      <c r="E230" s="29">
        <v>15</v>
      </c>
      <c r="F230" s="30"/>
      <c r="G230" s="30"/>
    </row>
    <row r="231" spans="1:7" ht="14.4">
      <c r="A231" s="62">
        <f t="shared" si="9"/>
        <v>29</v>
      </c>
      <c r="B231" s="48" t="s">
        <v>43</v>
      </c>
      <c r="C231" s="49" t="s">
        <v>102</v>
      </c>
      <c r="D231" s="28" t="s">
        <v>22</v>
      </c>
      <c r="E231" s="50">
        <v>32</v>
      </c>
      <c r="F231" s="51"/>
      <c r="G231" s="51"/>
    </row>
    <row r="232" spans="1:7" ht="14.4">
      <c r="A232" s="62">
        <f t="shared" si="9"/>
        <v>30</v>
      </c>
      <c r="B232" s="48" t="s">
        <v>43</v>
      </c>
      <c r="C232" s="27" t="s">
        <v>103</v>
      </c>
      <c r="D232" s="28" t="s">
        <v>22</v>
      </c>
      <c r="E232" s="29">
        <v>11</v>
      </c>
      <c r="F232" s="30"/>
      <c r="G232" s="30"/>
    </row>
    <row r="233" spans="1:7" ht="15" customHeight="1">
      <c r="A233" s="61"/>
      <c r="B233" s="76" t="s">
        <v>47</v>
      </c>
      <c r="C233" s="76"/>
      <c r="D233" s="76"/>
      <c r="E233" s="76"/>
      <c r="F233" s="76"/>
      <c r="G233" s="77"/>
    </row>
    <row r="234" spans="1:7">
      <c r="A234" s="20" t="s">
        <v>10</v>
      </c>
      <c r="B234" s="71" t="s">
        <v>48</v>
      </c>
      <c r="C234" s="72"/>
      <c r="D234" s="72"/>
      <c r="E234" s="72"/>
      <c r="F234" s="72"/>
      <c r="G234" s="73"/>
    </row>
    <row r="235" spans="1:7" ht="14.4">
      <c r="A235" s="54">
        <f>A232+1</f>
        <v>31</v>
      </c>
      <c r="B235" s="55" t="s">
        <v>49</v>
      </c>
      <c r="C235" s="49" t="s">
        <v>104</v>
      </c>
      <c r="D235" s="56" t="s">
        <v>15</v>
      </c>
      <c r="E235" s="50">
        <v>1480</v>
      </c>
      <c r="F235" s="51"/>
      <c r="G235" s="51"/>
    </row>
    <row r="236" spans="1:7">
      <c r="A236" s="25">
        <f>A235+1</f>
        <v>32</v>
      </c>
      <c r="B236" s="55" t="s">
        <v>49</v>
      </c>
      <c r="C236" s="27" t="s">
        <v>128</v>
      </c>
      <c r="D236" s="28" t="s">
        <v>15</v>
      </c>
      <c r="E236" s="29">
        <v>2570</v>
      </c>
      <c r="F236" s="30"/>
      <c r="G236" s="30"/>
    </row>
    <row r="237" spans="1:7" ht="14.4" customHeight="1">
      <c r="A237" s="25">
        <f>A236+1</f>
        <v>33</v>
      </c>
      <c r="B237" s="55" t="s">
        <v>49</v>
      </c>
      <c r="C237" s="49" t="s">
        <v>50</v>
      </c>
      <c r="D237" s="56" t="s">
        <v>13</v>
      </c>
      <c r="E237" s="50">
        <v>736</v>
      </c>
      <c r="F237" s="51"/>
      <c r="G237" s="51"/>
    </row>
    <row r="238" spans="1:7">
      <c r="A238" s="20" t="s">
        <v>11</v>
      </c>
      <c r="B238" s="71" t="s">
        <v>51</v>
      </c>
      <c r="C238" s="72"/>
      <c r="D238" s="72"/>
      <c r="E238" s="72"/>
      <c r="F238" s="72"/>
      <c r="G238" s="73"/>
    </row>
    <row r="239" spans="1:7" ht="14.4">
      <c r="A239" s="54">
        <f>A237+1</f>
        <v>34</v>
      </c>
      <c r="B239" s="55" t="s">
        <v>52</v>
      </c>
      <c r="C239" s="49" t="s">
        <v>53</v>
      </c>
      <c r="D239" s="56" t="s">
        <v>15</v>
      </c>
      <c r="E239" s="57">
        <v>2420</v>
      </c>
      <c r="F239" s="51"/>
      <c r="G239" s="51"/>
    </row>
    <row r="240" spans="1:7" ht="26.4">
      <c r="A240" s="54">
        <f>A239+1</f>
        <v>35</v>
      </c>
      <c r="B240" s="55" t="s">
        <v>52</v>
      </c>
      <c r="C240" s="49" t="s">
        <v>54</v>
      </c>
      <c r="D240" s="56" t="s">
        <v>15</v>
      </c>
      <c r="E240" s="57">
        <v>2420</v>
      </c>
      <c r="F240" s="51"/>
      <c r="G240" s="51"/>
    </row>
    <row r="241" spans="1:7">
      <c r="A241" s="54">
        <f t="shared" ref="A241:A242" si="10">A240+1</f>
        <v>36</v>
      </c>
      <c r="B241" s="55" t="s">
        <v>52</v>
      </c>
      <c r="C241" s="27" t="s">
        <v>116</v>
      </c>
      <c r="D241" s="56" t="s">
        <v>15</v>
      </c>
      <c r="E241" s="58">
        <v>2420</v>
      </c>
      <c r="F241" s="30"/>
      <c r="G241" s="30"/>
    </row>
    <row r="242" spans="1:7" ht="14.4">
      <c r="A242" s="54">
        <f t="shared" si="10"/>
        <v>37</v>
      </c>
      <c r="B242" s="55" t="s">
        <v>52</v>
      </c>
      <c r="C242" s="49" t="s">
        <v>117</v>
      </c>
      <c r="D242" s="56" t="s">
        <v>15</v>
      </c>
      <c r="E242" s="57">
        <v>2420</v>
      </c>
      <c r="F242" s="51"/>
      <c r="G242" s="51"/>
    </row>
    <row r="243" spans="1:7">
      <c r="A243" s="20" t="s">
        <v>16</v>
      </c>
      <c r="B243" s="71" t="s">
        <v>55</v>
      </c>
      <c r="C243" s="72"/>
      <c r="D243" s="72"/>
      <c r="E243" s="72"/>
      <c r="F243" s="72"/>
      <c r="G243" s="73"/>
    </row>
    <row r="244" spans="1:7" ht="26.4">
      <c r="A244" s="54">
        <f>A242+1</f>
        <v>38</v>
      </c>
      <c r="B244" s="55" t="s">
        <v>56</v>
      </c>
      <c r="C244" s="49" t="s">
        <v>149</v>
      </c>
      <c r="D244" s="56" t="s">
        <v>15</v>
      </c>
      <c r="E244" s="52">
        <v>1495</v>
      </c>
      <c r="F244" s="51"/>
      <c r="G244" s="51"/>
    </row>
    <row r="245" spans="1:7" ht="26.4">
      <c r="A245" s="25">
        <f>A244+1</f>
        <v>39</v>
      </c>
      <c r="B245" s="55" t="s">
        <v>56</v>
      </c>
      <c r="C245" s="27" t="s">
        <v>150</v>
      </c>
      <c r="D245" s="28" t="s">
        <v>15</v>
      </c>
      <c r="E245" s="29">
        <v>2420</v>
      </c>
      <c r="F245" s="30"/>
      <c r="G245" s="30"/>
    </row>
    <row r="246" spans="1:7">
      <c r="A246" s="20" t="s">
        <v>29</v>
      </c>
      <c r="B246" s="71" t="s">
        <v>57</v>
      </c>
      <c r="C246" s="72"/>
      <c r="D246" s="72"/>
      <c r="E246" s="72"/>
      <c r="F246" s="72"/>
      <c r="G246" s="73"/>
    </row>
    <row r="247" spans="1:7" ht="27.6" customHeight="1">
      <c r="A247" s="54">
        <f>A245+1</f>
        <v>40</v>
      </c>
      <c r="B247" s="55" t="s">
        <v>58</v>
      </c>
      <c r="C247" s="59" t="s">
        <v>151</v>
      </c>
      <c r="D247" s="56" t="s">
        <v>15</v>
      </c>
      <c r="E247" s="52">
        <v>2420</v>
      </c>
      <c r="F247" s="51"/>
      <c r="G247" s="51"/>
    </row>
    <row r="248" spans="1:7">
      <c r="A248" s="20" t="s">
        <v>61</v>
      </c>
      <c r="B248" s="71" t="s">
        <v>59</v>
      </c>
      <c r="C248" s="72"/>
      <c r="D248" s="72"/>
      <c r="E248" s="72"/>
      <c r="F248" s="72"/>
      <c r="G248" s="73"/>
    </row>
    <row r="249" spans="1:7" ht="14.4">
      <c r="A249" s="54">
        <f>A247+1</f>
        <v>41</v>
      </c>
      <c r="B249" s="55" t="s">
        <v>60</v>
      </c>
      <c r="C249" s="49" t="s">
        <v>161</v>
      </c>
      <c r="D249" s="56" t="s">
        <v>15</v>
      </c>
      <c r="E249" s="52">
        <v>27</v>
      </c>
      <c r="F249" s="51"/>
      <c r="G249" s="51"/>
    </row>
    <row r="250" spans="1:7">
      <c r="A250" s="20" t="s">
        <v>64</v>
      </c>
      <c r="B250" s="71" t="s">
        <v>62</v>
      </c>
      <c r="C250" s="72"/>
      <c r="D250" s="72"/>
      <c r="E250" s="72"/>
      <c r="F250" s="72"/>
      <c r="G250" s="73"/>
    </row>
    <row r="251" spans="1:7" ht="14.4">
      <c r="A251" s="54">
        <f>A249+1</f>
        <v>42</v>
      </c>
      <c r="B251" s="55" t="s">
        <v>63</v>
      </c>
      <c r="C251" s="49" t="s">
        <v>156</v>
      </c>
      <c r="D251" s="56" t="s">
        <v>15</v>
      </c>
      <c r="E251" s="52">
        <v>2420</v>
      </c>
      <c r="F251" s="51"/>
      <c r="G251" s="51"/>
    </row>
    <row r="252" spans="1:7">
      <c r="A252" s="20" t="s">
        <v>67</v>
      </c>
      <c r="B252" s="71" t="s">
        <v>69</v>
      </c>
      <c r="C252" s="72"/>
      <c r="D252" s="72"/>
      <c r="E252" s="72"/>
      <c r="F252" s="72"/>
      <c r="G252" s="73"/>
    </row>
    <row r="253" spans="1:7" ht="26.4">
      <c r="A253" s="54">
        <f>A251+1</f>
        <v>43</v>
      </c>
      <c r="B253" s="55" t="s">
        <v>68</v>
      </c>
      <c r="C253" s="49" t="s">
        <v>106</v>
      </c>
      <c r="D253" s="56" t="s">
        <v>15</v>
      </c>
      <c r="E253" s="57">
        <v>54</v>
      </c>
      <c r="F253" s="51"/>
      <c r="G253" s="51"/>
    </row>
    <row r="254" spans="1:7" ht="15" customHeight="1">
      <c r="A254" s="61"/>
      <c r="B254" s="76" t="s">
        <v>71</v>
      </c>
      <c r="C254" s="76"/>
      <c r="D254" s="76"/>
      <c r="E254" s="76"/>
      <c r="F254" s="76"/>
      <c r="G254" s="77"/>
    </row>
    <row r="255" spans="1:7">
      <c r="A255" s="20" t="s">
        <v>70</v>
      </c>
      <c r="B255" s="71" t="s">
        <v>72</v>
      </c>
      <c r="C255" s="72"/>
      <c r="D255" s="72"/>
      <c r="E255" s="72"/>
      <c r="F255" s="72"/>
      <c r="G255" s="73"/>
    </row>
    <row r="256" spans="1:7" ht="14.4">
      <c r="A256" s="54">
        <f>A253+1</f>
        <v>44</v>
      </c>
      <c r="B256" s="55" t="s">
        <v>73</v>
      </c>
      <c r="C256" s="49" t="s">
        <v>107</v>
      </c>
      <c r="D256" s="56" t="s">
        <v>15</v>
      </c>
      <c r="E256" s="57">
        <v>550</v>
      </c>
      <c r="F256" s="51"/>
      <c r="G256" s="51"/>
    </row>
    <row r="257" spans="1:7" ht="15" customHeight="1">
      <c r="A257" s="61"/>
      <c r="B257" s="76" t="s">
        <v>74</v>
      </c>
      <c r="C257" s="76"/>
      <c r="D257" s="76"/>
      <c r="E257" s="76"/>
      <c r="F257" s="76"/>
      <c r="G257" s="77"/>
    </row>
    <row r="258" spans="1:7">
      <c r="A258" s="20" t="s">
        <v>75</v>
      </c>
      <c r="B258" s="71" t="s">
        <v>28</v>
      </c>
      <c r="C258" s="72"/>
      <c r="D258" s="72"/>
      <c r="E258" s="72"/>
      <c r="F258" s="72"/>
      <c r="G258" s="73"/>
    </row>
    <row r="259" spans="1:7">
      <c r="A259" s="54">
        <f>A256+1</f>
        <v>45</v>
      </c>
      <c r="B259" s="48" t="s">
        <v>76</v>
      </c>
      <c r="C259" s="27" t="s">
        <v>77</v>
      </c>
      <c r="D259" s="28" t="s">
        <v>15</v>
      </c>
      <c r="E259" s="58">
        <v>68</v>
      </c>
      <c r="F259" s="30"/>
      <c r="G259" s="30"/>
    </row>
    <row r="260" spans="1:7" ht="15" customHeight="1">
      <c r="A260" s="61"/>
      <c r="B260" s="76" t="s">
        <v>78</v>
      </c>
      <c r="C260" s="76"/>
      <c r="D260" s="76"/>
      <c r="E260" s="76"/>
      <c r="F260" s="76"/>
      <c r="G260" s="77"/>
    </row>
    <row r="261" spans="1:7">
      <c r="A261" s="20" t="s">
        <v>79</v>
      </c>
      <c r="B261" s="71" t="s">
        <v>80</v>
      </c>
      <c r="C261" s="72"/>
      <c r="D261" s="72"/>
      <c r="E261" s="72"/>
      <c r="F261" s="72"/>
      <c r="G261" s="73"/>
    </row>
    <row r="262" spans="1:7" ht="52.65" customHeight="1">
      <c r="A262" s="54">
        <f>A259+1</f>
        <v>46</v>
      </c>
      <c r="B262" s="48" t="s">
        <v>81</v>
      </c>
      <c r="C262" s="27" t="s">
        <v>108</v>
      </c>
      <c r="D262" s="28" t="s">
        <v>12</v>
      </c>
      <c r="E262" s="58">
        <v>375</v>
      </c>
      <c r="F262" s="30"/>
      <c r="G262" s="30"/>
    </row>
    <row r="263" spans="1:7" ht="39.6">
      <c r="A263" s="54">
        <f>A262+1</f>
        <v>47</v>
      </c>
      <c r="B263" s="48" t="s">
        <v>81</v>
      </c>
      <c r="C263" s="49" t="s">
        <v>109</v>
      </c>
      <c r="D263" s="56" t="s">
        <v>12</v>
      </c>
      <c r="E263" s="57">
        <v>208</v>
      </c>
      <c r="F263" s="51"/>
      <c r="G263" s="51"/>
    </row>
    <row r="264" spans="1:7" ht="39.6">
      <c r="A264" s="54">
        <f t="shared" ref="A264:A265" si="11">A263+1</f>
        <v>48</v>
      </c>
      <c r="B264" s="48" t="s">
        <v>81</v>
      </c>
      <c r="C264" s="27" t="s">
        <v>110</v>
      </c>
      <c r="D264" s="28" t="s">
        <v>12</v>
      </c>
      <c r="E264" s="58">
        <v>56</v>
      </c>
      <c r="F264" s="30"/>
      <c r="G264" s="30"/>
    </row>
    <row r="265" spans="1:7" ht="26.4">
      <c r="A265" s="54">
        <f t="shared" si="11"/>
        <v>49</v>
      </c>
      <c r="B265" s="48" t="s">
        <v>81</v>
      </c>
      <c r="C265" s="49" t="s">
        <v>129</v>
      </c>
      <c r="D265" s="56" t="s">
        <v>12</v>
      </c>
      <c r="E265" s="57">
        <v>125</v>
      </c>
      <c r="F265" s="51"/>
      <c r="G265" s="51"/>
    </row>
    <row r="266" spans="1:7">
      <c r="A266" s="20" t="s">
        <v>83</v>
      </c>
      <c r="B266" s="71" t="s">
        <v>130</v>
      </c>
      <c r="C266" s="72"/>
      <c r="D266" s="72"/>
      <c r="E266" s="72"/>
      <c r="F266" s="72"/>
      <c r="G266" s="73"/>
    </row>
    <row r="267" spans="1:7" ht="26.4">
      <c r="A267" s="54">
        <f>A265+1</f>
        <v>50</v>
      </c>
      <c r="B267" s="55" t="s">
        <v>131</v>
      </c>
      <c r="C267" s="49" t="s">
        <v>158</v>
      </c>
      <c r="D267" s="56" t="s">
        <v>15</v>
      </c>
      <c r="E267" s="57">
        <v>1227</v>
      </c>
      <c r="F267" s="51"/>
      <c r="G267" s="51"/>
    </row>
    <row r="268" spans="1:7">
      <c r="A268" s="20" t="s">
        <v>86</v>
      </c>
      <c r="B268" s="71" t="s">
        <v>87</v>
      </c>
      <c r="C268" s="72"/>
      <c r="D268" s="72"/>
      <c r="E268" s="72"/>
      <c r="F268" s="72"/>
      <c r="G268" s="73"/>
    </row>
    <row r="269" spans="1:7" ht="26.4">
      <c r="A269" s="54">
        <f>A267+1</f>
        <v>51</v>
      </c>
      <c r="B269" s="55" t="s">
        <v>88</v>
      </c>
      <c r="C269" s="49" t="s">
        <v>154</v>
      </c>
      <c r="D269" s="56" t="s">
        <v>12</v>
      </c>
      <c r="E269" s="57">
        <v>725</v>
      </c>
      <c r="F269" s="51"/>
      <c r="G269" s="51"/>
    </row>
    <row r="270" spans="1:7">
      <c r="A270" s="20" t="s">
        <v>89</v>
      </c>
      <c r="B270" s="71" t="s">
        <v>91</v>
      </c>
      <c r="C270" s="72"/>
      <c r="D270" s="72"/>
      <c r="E270" s="72"/>
      <c r="F270" s="72"/>
      <c r="G270" s="73"/>
    </row>
    <row r="271" spans="1:7" ht="26.4">
      <c r="A271" s="54">
        <f>A269+1</f>
        <v>52</v>
      </c>
      <c r="B271" s="55" t="s">
        <v>118</v>
      </c>
      <c r="C271" s="49" t="s">
        <v>159</v>
      </c>
      <c r="D271" s="56" t="s">
        <v>15</v>
      </c>
      <c r="E271" s="57">
        <v>268</v>
      </c>
      <c r="F271" s="51"/>
      <c r="G271" s="51"/>
    </row>
    <row r="272" spans="1:7">
      <c r="A272" s="20" t="s">
        <v>92</v>
      </c>
      <c r="B272" s="71" t="s">
        <v>93</v>
      </c>
      <c r="C272" s="72"/>
      <c r="D272" s="72"/>
      <c r="E272" s="72"/>
      <c r="F272" s="72"/>
      <c r="G272" s="73"/>
    </row>
    <row r="273" spans="1:8" ht="39.6">
      <c r="A273" s="54">
        <f>A271+1</f>
        <v>53</v>
      </c>
      <c r="B273" s="48" t="s">
        <v>90</v>
      </c>
      <c r="C273" s="27" t="s">
        <v>111</v>
      </c>
      <c r="D273" s="28" t="s">
        <v>15</v>
      </c>
      <c r="E273" s="70">
        <v>140</v>
      </c>
      <c r="F273" s="30"/>
      <c r="G273" s="30"/>
    </row>
    <row r="274" spans="1:8" ht="15" customHeight="1">
      <c r="A274" s="61"/>
      <c r="B274" s="76" t="s">
        <v>132</v>
      </c>
      <c r="C274" s="76"/>
      <c r="D274" s="76"/>
      <c r="E274" s="76"/>
      <c r="F274" s="76"/>
      <c r="G274" s="77"/>
    </row>
    <row r="275" spans="1:8">
      <c r="A275" s="20" t="s">
        <v>94</v>
      </c>
      <c r="B275" s="71" t="s">
        <v>133</v>
      </c>
      <c r="C275" s="72"/>
      <c r="D275" s="72"/>
      <c r="E275" s="72"/>
      <c r="F275" s="72"/>
      <c r="G275" s="73"/>
    </row>
    <row r="276" spans="1:8" ht="26.4">
      <c r="A276" s="25">
        <f>A273+1</f>
        <v>54</v>
      </c>
      <c r="B276" s="48" t="s">
        <v>134</v>
      </c>
      <c r="C276" s="27" t="s">
        <v>137</v>
      </c>
      <c r="D276" s="28" t="s">
        <v>135</v>
      </c>
      <c r="E276" s="58">
        <v>3</v>
      </c>
      <c r="F276" s="30"/>
      <c r="G276" s="30"/>
    </row>
    <row r="277" spans="1:8" ht="39.6">
      <c r="A277" s="25">
        <f>A276+1</f>
        <v>55</v>
      </c>
      <c r="B277" s="48" t="s">
        <v>134</v>
      </c>
      <c r="C277" s="27" t="s">
        <v>136</v>
      </c>
      <c r="D277" s="28" t="s">
        <v>135</v>
      </c>
      <c r="E277" s="58">
        <v>3</v>
      </c>
      <c r="F277" s="30"/>
      <c r="G277" s="30"/>
    </row>
    <row r="278" spans="1:8" s="44" customFormat="1" ht="14.1" customHeight="1">
      <c r="A278" s="75" t="s">
        <v>303</v>
      </c>
      <c r="B278" s="75"/>
      <c r="C278" s="75"/>
      <c r="D278" s="75"/>
      <c r="E278" s="75"/>
      <c r="F278" s="75"/>
      <c r="G278" s="42"/>
      <c r="H278" s="43"/>
    </row>
    <row r="279" spans="1:8" s="44" customFormat="1" ht="14.1" customHeight="1">
      <c r="A279" s="75" t="s">
        <v>140</v>
      </c>
      <c r="B279" s="75"/>
      <c r="C279" s="75"/>
      <c r="D279" s="75"/>
      <c r="E279" s="75"/>
      <c r="F279" s="75"/>
      <c r="G279" s="42"/>
      <c r="H279" s="43"/>
    </row>
    <row r="280" spans="1:8" s="44" customFormat="1" ht="14.1" customHeight="1">
      <c r="A280" s="75" t="s">
        <v>141</v>
      </c>
      <c r="B280" s="75"/>
      <c r="C280" s="75"/>
      <c r="D280" s="75"/>
      <c r="E280" s="75"/>
      <c r="F280" s="75"/>
      <c r="G280" s="42"/>
      <c r="H280" s="43"/>
    </row>
    <row r="283" spans="1:8" ht="26.4" customHeight="1">
      <c r="A283" s="81" t="s">
        <v>304</v>
      </c>
      <c r="B283" s="81"/>
      <c r="C283" s="81"/>
      <c r="D283" s="81"/>
      <c r="E283" s="81"/>
      <c r="F283" s="81"/>
      <c r="G283" s="81"/>
    </row>
    <row r="284" spans="1:8">
      <c r="A284" s="8"/>
      <c r="B284" s="9"/>
      <c r="C284" s="10"/>
      <c r="D284" s="11"/>
      <c r="E284" s="12"/>
      <c r="F284" s="13"/>
      <c r="G284" s="14"/>
    </row>
    <row r="285" spans="1:8" ht="39.6">
      <c r="A285" s="15" t="s">
        <v>1</v>
      </c>
      <c r="B285" s="16" t="s">
        <v>17</v>
      </c>
      <c r="C285" s="17" t="s">
        <v>0</v>
      </c>
      <c r="D285" s="17" t="s">
        <v>2</v>
      </c>
      <c r="E285" s="17" t="s">
        <v>4</v>
      </c>
      <c r="F285" s="18" t="s">
        <v>6</v>
      </c>
      <c r="G285" s="19" t="s">
        <v>5</v>
      </c>
    </row>
    <row r="286" spans="1:8">
      <c r="A286" s="20">
        <v>1</v>
      </c>
      <c r="B286" s="21">
        <v>2</v>
      </c>
      <c r="C286" s="22">
        <v>3</v>
      </c>
      <c r="D286" s="22">
        <v>4</v>
      </c>
      <c r="E286" s="22">
        <v>5</v>
      </c>
      <c r="F286" s="23">
        <v>6</v>
      </c>
      <c r="G286" s="24">
        <v>7</v>
      </c>
    </row>
    <row r="287" spans="1:8">
      <c r="A287" s="78" t="s">
        <v>187</v>
      </c>
      <c r="B287" s="79"/>
      <c r="C287" s="79"/>
      <c r="D287" s="79"/>
      <c r="E287" s="79"/>
      <c r="F287" s="79"/>
      <c r="G287" s="80"/>
    </row>
    <row r="288" spans="1:8" ht="15" customHeight="1">
      <c r="A288" s="47"/>
      <c r="B288" s="76" t="s">
        <v>36</v>
      </c>
      <c r="C288" s="76"/>
      <c r="D288" s="76"/>
      <c r="E288" s="76"/>
      <c r="F288" s="76"/>
      <c r="G288" s="77"/>
    </row>
    <row r="289" spans="1:7">
      <c r="A289" s="20" t="s">
        <v>7</v>
      </c>
      <c r="B289" s="71" t="s">
        <v>37</v>
      </c>
      <c r="C289" s="72"/>
      <c r="D289" s="72"/>
      <c r="E289" s="72"/>
      <c r="F289" s="72"/>
      <c r="G289" s="73"/>
    </row>
    <row r="290" spans="1:7">
      <c r="A290" s="25">
        <v>1</v>
      </c>
      <c r="B290" s="48" t="s">
        <v>39</v>
      </c>
      <c r="C290" s="27" t="s">
        <v>251</v>
      </c>
      <c r="D290" s="28" t="s">
        <v>3</v>
      </c>
      <c r="E290" s="29">
        <v>0.5</v>
      </c>
      <c r="F290" s="30"/>
      <c r="G290" s="30"/>
    </row>
    <row r="291" spans="1:7">
      <c r="A291" s="20" t="s">
        <v>8</v>
      </c>
      <c r="B291" s="71" t="s">
        <v>38</v>
      </c>
      <c r="C291" s="72"/>
      <c r="D291" s="72"/>
      <c r="E291" s="72"/>
      <c r="F291" s="72"/>
      <c r="G291" s="73"/>
    </row>
    <row r="292" spans="1:7" ht="26.4">
      <c r="A292" s="25">
        <v>2</v>
      </c>
      <c r="B292" s="48" t="s">
        <v>40</v>
      </c>
      <c r="C292" s="27" t="s">
        <v>312</v>
      </c>
      <c r="D292" s="28" t="s">
        <v>15</v>
      </c>
      <c r="E292" s="29">
        <f>1420+1590</f>
        <v>3010</v>
      </c>
      <c r="F292" s="30"/>
      <c r="G292" s="30"/>
    </row>
    <row r="293" spans="1:7" ht="26.4">
      <c r="A293" s="25">
        <f>A292+1</f>
        <v>3</v>
      </c>
      <c r="B293" s="48" t="s">
        <v>40</v>
      </c>
      <c r="C293" s="27" t="s">
        <v>326</v>
      </c>
      <c r="D293" s="28" t="s">
        <v>15</v>
      </c>
      <c r="E293" s="50">
        <v>1590</v>
      </c>
      <c r="F293" s="51"/>
      <c r="G293" s="51"/>
    </row>
    <row r="294" spans="1:7" ht="39.6">
      <c r="A294" s="25">
        <f t="shared" ref="A294:A304" si="12">A293+1</f>
        <v>4</v>
      </c>
      <c r="B294" s="48" t="s">
        <v>40</v>
      </c>
      <c r="C294" s="27" t="s">
        <v>337</v>
      </c>
      <c r="D294" s="28" t="s">
        <v>15</v>
      </c>
      <c r="E294" s="29">
        <v>1680</v>
      </c>
      <c r="F294" s="30"/>
      <c r="G294" s="30"/>
    </row>
    <row r="295" spans="1:7" ht="39.6">
      <c r="A295" s="25">
        <f t="shared" si="12"/>
        <v>5</v>
      </c>
      <c r="B295" s="48" t="s">
        <v>40</v>
      </c>
      <c r="C295" s="49" t="s">
        <v>338</v>
      </c>
      <c r="D295" s="28" t="s">
        <v>15</v>
      </c>
      <c r="E295" s="50">
        <v>8</v>
      </c>
      <c r="F295" s="51"/>
      <c r="G295" s="51"/>
    </row>
    <row r="296" spans="1:7" ht="26.4">
      <c r="A296" s="25">
        <f t="shared" si="12"/>
        <v>6</v>
      </c>
      <c r="B296" s="48" t="s">
        <v>40</v>
      </c>
      <c r="C296" s="27" t="s">
        <v>329</v>
      </c>
      <c r="D296" s="28" t="s">
        <v>15</v>
      </c>
      <c r="E296" s="29">
        <v>6</v>
      </c>
      <c r="F296" s="30"/>
      <c r="G296" s="30"/>
    </row>
    <row r="297" spans="1:7" ht="26.4">
      <c r="A297" s="25">
        <f t="shared" si="12"/>
        <v>7</v>
      </c>
      <c r="B297" s="48" t="s">
        <v>40</v>
      </c>
      <c r="C297" s="49" t="s">
        <v>330</v>
      </c>
      <c r="D297" s="28" t="s">
        <v>15</v>
      </c>
      <c r="E297" s="50">
        <v>130</v>
      </c>
      <c r="F297" s="51"/>
      <c r="G297" s="51"/>
    </row>
    <row r="298" spans="1:7" ht="26.4">
      <c r="A298" s="25">
        <f t="shared" si="12"/>
        <v>8</v>
      </c>
      <c r="B298" s="48" t="s">
        <v>40</v>
      </c>
      <c r="C298" s="27" t="s">
        <v>331</v>
      </c>
      <c r="D298" s="28" t="s">
        <v>15</v>
      </c>
      <c r="E298" s="29">
        <v>28</v>
      </c>
      <c r="F298" s="30"/>
      <c r="G298" s="30"/>
    </row>
    <row r="299" spans="1:7" ht="26.4">
      <c r="A299" s="25">
        <f t="shared" si="12"/>
        <v>9</v>
      </c>
      <c r="B299" s="48" t="s">
        <v>40</v>
      </c>
      <c r="C299" s="49" t="s">
        <v>332</v>
      </c>
      <c r="D299" s="28" t="s">
        <v>15</v>
      </c>
      <c r="E299" s="50">
        <v>35</v>
      </c>
      <c r="F299" s="51"/>
      <c r="G299" s="51"/>
    </row>
    <row r="300" spans="1:7" ht="26.4">
      <c r="A300" s="25">
        <f t="shared" si="12"/>
        <v>10</v>
      </c>
      <c r="B300" s="48" t="s">
        <v>40</v>
      </c>
      <c r="C300" s="27" t="s">
        <v>333</v>
      </c>
      <c r="D300" s="28" t="s">
        <v>15</v>
      </c>
      <c r="E300" s="29">
        <v>257</v>
      </c>
      <c r="F300" s="30"/>
      <c r="G300" s="30"/>
    </row>
    <row r="301" spans="1:7" ht="26.4">
      <c r="A301" s="25">
        <f t="shared" si="12"/>
        <v>11</v>
      </c>
      <c r="B301" s="48" t="s">
        <v>40</v>
      </c>
      <c r="C301" s="49" t="s">
        <v>334</v>
      </c>
      <c r="D301" s="28" t="s">
        <v>15</v>
      </c>
      <c r="E301" s="50">
        <v>124</v>
      </c>
      <c r="F301" s="51"/>
      <c r="G301" s="51"/>
    </row>
    <row r="302" spans="1:7" ht="26.4">
      <c r="A302" s="25">
        <f t="shared" si="12"/>
        <v>12</v>
      </c>
      <c r="B302" s="48" t="s">
        <v>40</v>
      </c>
      <c r="C302" s="27" t="s">
        <v>336</v>
      </c>
      <c r="D302" s="28" t="s">
        <v>12</v>
      </c>
      <c r="E302" s="29">
        <v>127</v>
      </c>
      <c r="F302" s="30"/>
      <c r="G302" s="30"/>
    </row>
    <row r="303" spans="1:7" ht="26.4">
      <c r="A303" s="25">
        <f t="shared" si="12"/>
        <v>13</v>
      </c>
      <c r="B303" s="48" t="s">
        <v>40</v>
      </c>
      <c r="C303" s="49" t="s">
        <v>335</v>
      </c>
      <c r="D303" s="53" t="s">
        <v>12</v>
      </c>
      <c r="E303" s="50">
        <v>75</v>
      </c>
      <c r="F303" s="51"/>
      <c r="G303" s="51"/>
    </row>
    <row r="304" spans="1:7" ht="26.4">
      <c r="A304" s="25">
        <f t="shared" si="12"/>
        <v>14</v>
      </c>
      <c r="B304" s="48" t="s">
        <v>40</v>
      </c>
      <c r="C304" s="27" t="s">
        <v>353</v>
      </c>
      <c r="D304" s="28" t="s">
        <v>22</v>
      </c>
      <c r="E304" s="29">
        <v>1</v>
      </c>
      <c r="F304" s="30"/>
      <c r="G304" s="30"/>
    </row>
    <row r="305" spans="1:7" ht="15" customHeight="1">
      <c r="A305" s="47"/>
      <c r="B305" s="76" t="s">
        <v>41</v>
      </c>
      <c r="C305" s="76"/>
      <c r="D305" s="76"/>
      <c r="E305" s="76"/>
      <c r="F305" s="76"/>
      <c r="G305" s="77"/>
    </row>
    <row r="306" spans="1:7">
      <c r="A306" s="20" t="s">
        <v>14</v>
      </c>
      <c r="B306" s="71" t="s">
        <v>42</v>
      </c>
      <c r="C306" s="72"/>
      <c r="D306" s="72"/>
      <c r="E306" s="72"/>
      <c r="F306" s="72"/>
      <c r="G306" s="73"/>
    </row>
    <row r="307" spans="1:7">
      <c r="A307" s="25">
        <v>15</v>
      </c>
      <c r="B307" s="48" t="s">
        <v>43</v>
      </c>
      <c r="C307" s="27" t="s">
        <v>44</v>
      </c>
      <c r="D307" s="28" t="s">
        <v>22</v>
      </c>
      <c r="E307" s="29">
        <v>20</v>
      </c>
      <c r="F307" s="30"/>
      <c r="G307" s="30"/>
    </row>
    <row r="308" spans="1:7" ht="14.4">
      <c r="A308" s="62">
        <f>A307+1</f>
        <v>16</v>
      </c>
      <c r="B308" s="48" t="s">
        <v>43</v>
      </c>
      <c r="C308" s="49" t="s">
        <v>45</v>
      </c>
      <c r="D308" s="28" t="s">
        <v>22</v>
      </c>
      <c r="E308" s="50">
        <v>7</v>
      </c>
      <c r="F308" s="51"/>
      <c r="G308" s="51"/>
    </row>
    <row r="309" spans="1:7" ht="14.4">
      <c r="A309" s="62">
        <f t="shared" ref="A309:A311" si="13">A308+1</f>
        <v>17</v>
      </c>
      <c r="B309" s="48" t="s">
        <v>43</v>
      </c>
      <c r="C309" s="27" t="s">
        <v>46</v>
      </c>
      <c r="D309" s="28" t="s">
        <v>22</v>
      </c>
      <c r="E309" s="29">
        <v>2</v>
      </c>
      <c r="F309" s="30"/>
      <c r="G309" s="30"/>
    </row>
    <row r="310" spans="1:7" ht="14.4">
      <c r="A310" s="62">
        <f t="shared" si="13"/>
        <v>18</v>
      </c>
      <c r="B310" s="48" t="s">
        <v>43</v>
      </c>
      <c r="C310" s="49" t="s">
        <v>102</v>
      </c>
      <c r="D310" s="28" t="s">
        <v>22</v>
      </c>
      <c r="E310" s="50">
        <v>4</v>
      </c>
      <c r="F310" s="51"/>
      <c r="G310" s="51"/>
    </row>
    <row r="311" spans="1:7" ht="14.4">
      <c r="A311" s="62">
        <f t="shared" si="13"/>
        <v>19</v>
      </c>
      <c r="B311" s="48" t="s">
        <v>43</v>
      </c>
      <c r="C311" s="27" t="s">
        <v>103</v>
      </c>
      <c r="D311" s="28" t="s">
        <v>22</v>
      </c>
      <c r="E311" s="29">
        <v>3</v>
      </c>
      <c r="F311" s="30"/>
      <c r="G311" s="30"/>
    </row>
    <row r="312" spans="1:7" ht="15" customHeight="1">
      <c r="A312" s="47"/>
      <c r="B312" s="76" t="s">
        <v>47</v>
      </c>
      <c r="C312" s="76"/>
      <c r="D312" s="76"/>
      <c r="E312" s="76"/>
      <c r="F312" s="76"/>
      <c r="G312" s="77"/>
    </row>
    <row r="313" spans="1:7">
      <c r="A313" s="20" t="s">
        <v>9</v>
      </c>
      <c r="B313" s="71" t="s">
        <v>48</v>
      </c>
      <c r="C313" s="72"/>
      <c r="D313" s="72"/>
      <c r="E313" s="72"/>
      <c r="F313" s="72"/>
      <c r="G313" s="73"/>
    </row>
    <row r="314" spans="1:7" ht="14.4">
      <c r="A314" s="56">
        <v>20</v>
      </c>
      <c r="B314" s="55" t="s">
        <v>49</v>
      </c>
      <c r="C314" s="49" t="s">
        <v>104</v>
      </c>
      <c r="D314" s="56" t="s">
        <v>15</v>
      </c>
      <c r="E314" s="50">
        <v>933</v>
      </c>
      <c r="F314" s="51"/>
      <c r="G314" s="51"/>
    </row>
    <row r="315" spans="1:7">
      <c r="A315" s="25">
        <f>A314+1</f>
        <v>21</v>
      </c>
      <c r="B315" s="55" t="s">
        <v>49</v>
      </c>
      <c r="C315" s="27" t="s">
        <v>105</v>
      </c>
      <c r="D315" s="28" t="s">
        <v>15</v>
      </c>
      <c r="E315" s="29">
        <v>3010</v>
      </c>
      <c r="F315" s="30"/>
      <c r="G315" s="30"/>
    </row>
    <row r="316" spans="1:7" ht="14.4" customHeight="1">
      <c r="A316" s="25">
        <f>A315+1</f>
        <v>22</v>
      </c>
      <c r="B316" s="55" t="s">
        <v>49</v>
      </c>
      <c r="C316" s="49" t="s">
        <v>50</v>
      </c>
      <c r="D316" s="56" t="s">
        <v>13</v>
      </c>
      <c r="E316" s="50">
        <v>1043</v>
      </c>
      <c r="F316" s="51"/>
      <c r="G316" s="51"/>
    </row>
    <row r="317" spans="1:7">
      <c r="A317" s="20" t="s">
        <v>10</v>
      </c>
      <c r="B317" s="71" t="s">
        <v>51</v>
      </c>
      <c r="C317" s="72"/>
      <c r="D317" s="72"/>
      <c r="E317" s="72"/>
      <c r="F317" s="72"/>
      <c r="G317" s="73"/>
    </row>
    <row r="318" spans="1:7" ht="14.4">
      <c r="A318" s="56">
        <v>23</v>
      </c>
      <c r="B318" s="55" t="s">
        <v>52</v>
      </c>
      <c r="C318" s="49" t="s">
        <v>53</v>
      </c>
      <c r="D318" s="56" t="s">
        <v>15</v>
      </c>
      <c r="E318" s="57">
        <v>2285</v>
      </c>
      <c r="F318" s="51"/>
      <c r="G318" s="51"/>
    </row>
    <row r="319" spans="1:7" ht="26.4">
      <c r="A319" s="56">
        <f>A318+1</f>
        <v>24</v>
      </c>
      <c r="B319" s="55" t="s">
        <v>52</v>
      </c>
      <c r="C319" s="49" t="s">
        <v>54</v>
      </c>
      <c r="D319" s="56" t="s">
        <v>15</v>
      </c>
      <c r="E319" s="57">
        <v>2220</v>
      </c>
      <c r="F319" s="51"/>
      <c r="G319" s="51"/>
    </row>
    <row r="320" spans="1:7">
      <c r="A320" s="56">
        <f t="shared" ref="A320:A321" si="14">A319+1</f>
        <v>25</v>
      </c>
      <c r="B320" s="55" t="s">
        <v>52</v>
      </c>
      <c r="C320" s="27" t="s">
        <v>116</v>
      </c>
      <c r="D320" s="56" t="s">
        <v>15</v>
      </c>
      <c r="E320" s="58">
        <v>2285</v>
      </c>
      <c r="F320" s="30"/>
      <c r="G320" s="30"/>
    </row>
    <row r="321" spans="1:7" ht="14.4">
      <c r="A321" s="56">
        <f t="shared" si="14"/>
        <v>26</v>
      </c>
      <c r="B321" s="55" t="s">
        <v>52</v>
      </c>
      <c r="C321" s="49" t="s">
        <v>117</v>
      </c>
      <c r="D321" s="56" t="s">
        <v>15</v>
      </c>
      <c r="E321" s="57">
        <v>2220</v>
      </c>
      <c r="F321" s="51"/>
      <c r="G321" s="51"/>
    </row>
    <row r="322" spans="1:7">
      <c r="A322" s="20" t="s">
        <v>11</v>
      </c>
      <c r="B322" s="71" t="s">
        <v>55</v>
      </c>
      <c r="C322" s="72"/>
      <c r="D322" s="72"/>
      <c r="E322" s="72"/>
      <c r="F322" s="72"/>
      <c r="G322" s="73"/>
    </row>
    <row r="323" spans="1:7" ht="26.4">
      <c r="A323" s="56">
        <f>A321+1</f>
        <v>27</v>
      </c>
      <c r="B323" s="55" t="s">
        <v>56</v>
      </c>
      <c r="C323" s="49" t="s">
        <v>240</v>
      </c>
      <c r="D323" s="56" t="s">
        <v>15</v>
      </c>
      <c r="E323" s="52">
        <v>1278</v>
      </c>
      <c r="F323" s="51"/>
      <c r="G323" s="51"/>
    </row>
    <row r="324" spans="1:7" ht="26.4">
      <c r="A324" s="25">
        <f>A323+1</f>
        <v>28</v>
      </c>
      <c r="B324" s="55" t="s">
        <v>56</v>
      </c>
      <c r="C324" s="27" t="s">
        <v>241</v>
      </c>
      <c r="D324" s="28" t="s">
        <v>15</v>
      </c>
      <c r="E324" s="29">
        <v>2478</v>
      </c>
      <c r="F324" s="30"/>
      <c r="G324" s="30"/>
    </row>
    <row r="325" spans="1:7">
      <c r="A325" s="20" t="s">
        <v>16</v>
      </c>
      <c r="B325" s="71" t="s">
        <v>57</v>
      </c>
      <c r="C325" s="72"/>
      <c r="D325" s="72"/>
      <c r="E325" s="72"/>
      <c r="F325" s="72"/>
      <c r="G325" s="73"/>
    </row>
    <row r="326" spans="1:7" ht="27.6" customHeight="1">
      <c r="A326" s="55" t="s">
        <v>284</v>
      </c>
      <c r="B326" s="55" t="s">
        <v>58</v>
      </c>
      <c r="C326" s="59" t="s">
        <v>242</v>
      </c>
      <c r="D326" s="56" t="s">
        <v>15</v>
      </c>
      <c r="E326" s="50">
        <v>2220</v>
      </c>
      <c r="F326" s="51"/>
      <c r="G326" s="51"/>
    </row>
    <row r="327" spans="1:7">
      <c r="A327" s="20" t="s">
        <v>29</v>
      </c>
      <c r="B327" s="71" t="s">
        <v>59</v>
      </c>
      <c r="C327" s="72"/>
      <c r="D327" s="72"/>
      <c r="E327" s="72"/>
      <c r="F327" s="72"/>
      <c r="G327" s="73"/>
    </row>
    <row r="328" spans="1:7" ht="26.4">
      <c r="A328" s="55" t="s">
        <v>285</v>
      </c>
      <c r="B328" s="55" t="s">
        <v>60</v>
      </c>
      <c r="C328" s="49" t="s">
        <v>276</v>
      </c>
      <c r="D328" s="56" t="s">
        <v>15</v>
      </c>
      <c r="E328" s="52">
        <v>14</v>
      </c>
      <c r="F328" s="51"/>
      <c r="G328" s="51"/>
    </row>
    <row r="329" spans="1:7">
      <c r="A329" s="20" t="s">
        <v>61</v>
      </c>
      <c r="B329" s="71" t="s">
        <v>62</v>
      </c>
      <c r="C329" s="72"/>
      <c r="D329" s="72"/>
      <c r="E329" s="72"/>
      <c r="F329" s="72"/>
      <c r="G329" s="73"/>
    </row>
    <row r="330" spans="1:7" ht="14.4">
      <c r="A330" s="55" t="s">
        <v>286</v>
      </c>
      <c r="B330" s="55" t="s">
        <v>63</v>
      </c>
      <c r="C330" s="49" t="s">
        <v>156</v>
      </c>
      <c r="D330" s="56" t="s">
        <v>15</v>
      </c>
      <c r="E330" s="52">
        <v>2205</v>
      </c>
      <c r="F330" s="51"/>
      <c r="G330" s="51"/>
    </row>
    <row r="331" spans="1:7">
      <c r="A331" s="20" t="s">
        <v>64</v>
      </c>
      <c r="B331" s="71" t="s">
        <v>65</v>
      </c>
      <c r="C331" s="72"/>
      <c r="D331" s="72"/>
      <c r="E331" s="72"/>
      <c r="F331" s="72"/>
      <c r="G331" s="73"/>
    </row>
    <row r="332" spans="1:7" ht="52.8">
      <c r="A332" s="55" t="s">
        <v>163</v>
      </c>
      <c r="B332" s="55" t="s">
        <v>66</v>
      </c>
      <c r="C332" s="49" t="s">
        <v>307</v>
      </c>
      <c r="D332" s="56" t="s">
        <v>15</v>
      </c>
      <c r="E332" s="52">
        <v>162</v>
      </c>
      <c r="F332" s="51"/>
      <c r="G332" s="51"/>
    </row>
    <row r="333" spans="1:7">
      <c r="A333" s="20" t="s">
        <v>67</v>
      </c>
      <c r="B333" s="71" t="s">
        <v>69</v>
      </c>
      <c r="C333" s="72"/>
      <c r="D333" s="72"/>
      <c r="E333" s="72"/>
      <c r="F333" s="72"/>
      <c r="G333" s="73"/>
    </row>
    <row r="334" spans="1:7" ht="26.4">
      <c r="A334" s="55" t="s">
        <v>164</v>
      </c>
      <c r="B334" s="55" t="s">
        <v>68</v>
      </c>
      <c r="C334" s="49" t="s">
        <v>106</v>
      </c>
      <c r="D334" s="56" t="s">
        <v>15</v>
      </c>
      <c r="E334" s="57">
        <v>28</v>
      </c>
      <c r="F334" s="51"/>
      <c r="G334" s="51"/>
    </row>
    <row r="335" spans="1:7" ht="15" customHeight="1">
      <c r="A335" s="47"/>
      <c r="B335" s="76" t="s">
        <v>71</v>
      </c>
      <c r="C335" s="76"/>
      <c r="D335" s="76"/>
      <c r="E335" s="76"/>
      <c r="F335" s="76"/>
      <c r="G335" s="77"/>
    </row>
    <row r="336" spans="1:7">
      <c r="A336" s="20" t="s">
        <v>70</v>
      </c>
      <c r="B336" s="71" t="s">
        <v>72</v>
      </c>
      <c r="C336" s="72"/>
      <c r="D336" s="72"/>
      <c r="E336" s="72"/>
      <c r="F336" s="72"/>
      <c r="G336" s="73"/>
    </row>
    <row r="337" spans="1:7" ht="14.4">
      <c r="A337" s="55" t="s">
        <v>165</v>
      </c>
      <c r="B337" s="55" t="s">
        <v>73</v>
      </c>
      <c r="C337" s="49" t="s">
        <v>107</v>
      </c>
      <c r="D337" s="56" t="s">
        <v>15</v>
      </c>
      <c r="E337" s="57">
        <v>1150</v>
      </c>
      <c r="F337" s="51"/>
      <c r="G337" s="51"/>
    </row>
    <row r="338" spans="1:7" ht="15" customHeight="1">
      <c r="A338" s="47"/>
      <c r="B338" s="76" t="s">
        <v>74</v>
      </c>
      <c r="C338" s="76"/>
      <c r="D338" s="76"/>
      <c r="E338" s="76"/>
      <c r="F338" s="76"/>
      <c r="G338" s="77"/>
    </row>
    <row r="339" spans="1:7">
      <c r="A339" s="20" t="s">
        <v>75</v>
      </c>
      <c r="B339" s="71" t="s">
        <v>28</v>
      </c>
      <c r="C339" s="72"/>
      <c r="D339" s="72"/>
      <c r="E339" s="72"/>
      <c r="F339" s="72"/>
      <c r="G339" s="73"/>
    </row>
    <row r="340" spans="1:7">
      <c r="A340" s="64" t="s">
        <v>166</v>
      </c>
      <c r="B340" s="48" t="s">
        <v>76</v>
      </c>
      <c r="C340" s="27" t="s">
        <v>77</v>
      </c>
      <c r="D340" s="28" t="s">
        <v>15</v>
      </c>
      <c r="E340" s="58">
        <v>167</v>
      </c>
      <c r="F340" s="30"/>
      <c r="G340" s="30"/>
    </row>
    <row r="341" spans="1:7" ht="15" customHeight="1">
      <c r="A341" s="47"/>
      <c r="B341" s="76" t="s">
        <v>78</v>
      </c>
      <c r="C341" s="76"/>
      <c r="D341" s="76"/>
      <c r="E341" s="76"/>
      <c r="F341" s="76"/>
      <c r="G341" s="77"/>
    </row>
    <row r="342" spans="1:7">
      <c r="A342" s="20" t="s">
        <v>79</v>
      </c>
      <c r="B342" s="71" t="s">
        <v>80</v>
      </c>
      <c r="C342" s="72"/>
      <c r="D342" s="72"/>
      <c r="E342" s="72"/>
      <c r="F342" s="72"/>
      <c r="G342" s="73"/>
    </row>
    <row r="343" spans="1:7" ht="26.4">
      <c r="A343" s="64" t="s">
        <v>167</v>
      </c>
      <c r="B343" s="48" t="s">
        <v>81</v>
      </c>
      <c r="C343" s="27" t="s">
        <v>108</v>
      </c>
      <c r="D343" s="28" t="s">
        <v>12</v>
      </c>
      <c r="E343" s="58">
        <v>19</v>
      </c>
      <c r="F343" s="30"/>
      <c r="G343" s="30"/>
    </row>
    <row r="344" spans="1:7" ht="39.6">
      <c r="A344" s="55" t="s">
        <v>168</v>
      </c>
      <c r="B344" s="48" t="s">
        <v>81</v>
      </c>
      <c r="C344" s="49" t="s">
        <v>109</v>
      </c>
      <c r="D344" s="56" t="s">
        <v>12</v>
      </c>
      <c r="E344" s="57">
        <v>58</v>
      </c>
      <c r="F344" s="51"/>
      <c r="G344" s="51"/>
    </row>
    <row r="345" spans="1:7" ht="39.6">
      <c r="A345" s="64" t="s">
        <v>169</v>
      </c>
      <c r="B345" s="48" t="s">
        <v>81</v>
      </c>
      <c r="C345" s="27" t="s">
        <v>110</v>
      </c>
      <c r="D345" s="28" t="s">
        <v>12</v>
      </c>
      <c r="E345" s="58">
        <v>6</v>
      </c>
      <c r="F345" s="30"/>
      <c r="G345" s="30"/>
    </row>
    <row r="346" spans="1:7" ht="26.4">
      <c r="A346" s="55" t="s">
        <v>170</v>
      </c>
      <c r="B346" s="48" t="s">
        <v>81</v>
      </c>
      <c r="C346" s="49" t="s">
        <v>171</v>
      </c>
      <c r="D346" s="56" t="s">
        <v>12</v>
      </c>
      <c r="E346" s="57">
        <v>348</v>
      </c>
      <c r="F346" s="51"/>
      <c r="G346" s="51"/>
    </row>
    <row r="347" spans="1:7" ht="26.4">
      <c r="A347" s="64" t="s">
        <v>172</v>
      </c>
      <c r="B347" s="48" t="s">
        <v>81</v>
      </c>
      <c r="C347" s="27" t="s">
        <v>173</v>
      </c>
      <c r="D347" s="28" t="s">
        <v>12</v>
      </c>
      <c r="E347" s="58">
        <v>202</v>
      </c>
      <c r="F347" s="30"/>
      <c r="G347" s="30"/>
    </row>
    <row r="348" spans="1:7" ht="26.4">
      <c r="A348" s="55" t="s">
        <v>174</v>
      </c>
      <c r="B348" s="48" t="s">
        <v>81</v>
      </c>
      <c r="C348" s="49" t="s">
        <v>175</v>
      </c>
      <c r="D348" s="56" t="s">
        <v>12</v>
      </c>
      <c r="E348" s="57">
        <v>34</v>
      </c>
      <c r="F348" s="51"/>
      <c r="G348" s="51"/>
    </row>
    <row r="349" spans="1:7" ht="39.6">
      <c r="A349" s="64" t="s">
        <v>176</v>
      </c>
      <c r="B349" s="48" t="s">
        <v>81</v>
      </c>
      <c r="C349" s="49" t="s">
        <v>152</v>
      </c>
      <c r="D349" s="56" t="s">
        <v>12</v>
      </c>
      <c r="E349" s="57">
        <v>194</v>
      </c>
      <c r="F349" s="51"/>
      <c r="G349" s="51"/>
    </row>
    <row r="350" spans="1:7">
      <c r="A350" s="20" t="s">
        <v>83</v>
      </c>
      <c r="B350" s="71" t="s">
        <v>85</v>
      </c>
      <c r="C350" s="72"/>
      <c r="D350" s="72"/>
      <c r="E350" s="72"/>
      <c r="F350" s="72"/>
      <c r="G350" s="73"/>
    </row>
    <row r="351" spans="1:7" ht="26.4">
      <c r="A351" s="55" t="s">
        <v>177</v>
      </c>
      <c r="B351" s="55" t="s">
        <v>84</v>
      </c>
      <c r="C351" s="49" t="s">
        <v>153</v>
      </c>
      <c r="D351" s="56" t="s">
        <v>15</v>
      </c>
      <c r="E351" s="57">
        <v>933</v>
      </c>
      <c r="F351" s="51"/>
      <c r="G351" s="51"/>
    </row>
    <row r="352" spans="1:7">
      <c r="A352" s="20" t="s">
        <v>86</v>
      </c>
      <c r="B352" s="71" t="s">
        <v>87</v>
      </c>
      <c r="C352" s="72"/>
      <c r="D352" s="72"/>
      <c r="E352" s="72"/>
      <c r="F352" s="72"/>
      <c r="G352" s="73"/>
    </row>
    <row r="353" spans="1:7" ht="26.4">
      <c r="A353" s="55" t="s">
        <v>178</v>
      </c>
      <c r="B353" s="55" t="s">
        <v>88</v>
      </c>
      <c r="C353" s="49" t="s">
        <v>154</v>
      </c>
      <c r="D353" s="56" t="s">
        <v>12</v>
      </c>
      <c r="E353" s="57">
        <v>509</v>
      </c>
      <c r="F353" s="51"/>
      <c r="G353" s="51"/>
    </row>
    <row r="354" spans="1:7">
      <c r="A354" s="20" t="s">
        <v>89</v>
      </c>
      <c r="B354" s="71" t="s">
        <v>91</v>
      </c>
      <c r="C354" s="72"/>
      <c r="D354" s="72"/>
      <c r="E354" s="72"/>
      <c r="F354" s="72"/>
      <c r="G354" s="73"/>
    </row>
    <row r="355" spans="1:7" ht="26.4">
      <c r="A355" s="55" t="s">
        <v>179</v>
      </c>
      <c r="B355" s="55" t="s">
        <v>118</v>
      </c>
      <c r="C355" s="49" t="s">
        <v>155</v>
      </c>
      <c r="D355" s="56" t="s">
        <v>15</v>
      </c>
      <c r="E355" s="57">
        <v>294</v>
      </c>
      <c r="F355" s="51"/>
      <c r="G355" s="51"/>
    </row>
    <row r="356" spans="1:7">
      <c r="A356" s="20" t="s">
        <v>92</v>
      </c>
      <c r="B356" s="71" t="s">
        <v>93</v>
      </c>
      <c r="C356" s="72"/>
      <c r="D356" s="72"/>
      <c r="E356" s="72"/>
      <c r="F356" s="72"/>
      <c r="G356" s="73"/>
    </row>
    <row r="357" spans="1:7" ht="39.6">
      <c r="A357" s="64" t="s">
        <v>180</v>
      </c>
      <c r="B357" s="48" t="s">
        <v>90</v>
      </c>
      <c r="C357" s="27" t="s">
        <v>111</v>
      </c>
      <c r="D357" s="28" t="s">
        <v>15</v>
      </c>
      <c r="E357" s="58">
        <v>17</v>
      </c>
      <c r="F357" s="30"/>
      <c r="G357" s="30"/>
    </row>
    <row r="358" spans="1:7">
      <c r="A358" s="20" t="s">
        <v>94</v>
      </c>
      <c r="B358" s="71" t="s">
        <v>95</v>
      </c>
      <c r="C358" s="72"/>
      <c r="D358" s="72"/>
      <c r="E358" s="72"/>
      <c r="F358" s="72"/>
      <c r="G358" s="73"/>
    </row>
    <row r="359" spans="1:7" ht="26.4">
      <c r="A359" s="64" t="s">
        <v>181</v>
      </c>
      <c r="B359" s="48" t="s">
        <v>96</v>
      </c>
      <c r="C359" s="27" t="s">
        <v>112</v>
      </c>
      <c r="D359" s="28" t="s">
        <v>15</v>
      </c>
      <c r="E359" s="58">
        <v>31</v>
      </c>
      <c r="F359" s="30"/>
      <c r="G359" s="30"/>
    </row>
    <row r="360" spans="1:7" ht="15" customHeight="1">
      <c r="A360" s="47"/>
      <c r="B360" s="76" t="s">
        <v>182</v>
      </c>
      <c r="C360" s="76"/>
      <c r="D360" s="76"/>
      <c r="E360" s="76"/>
      <c r="F360" s="76"/>
      <c r="G360" s="77"/>
    </row>
    <row r="361" spans="1:7">
      <c r="A361" s="20" t="s">
        <v>97</v>
      </c>
      <c r="B361" s="71" t="s">
        <v>183</v>
      </c>
      <c r="C361" s="72"/>
      <c r="D361" s="72"/>
      <c r="E361" s="72"/>
      <c r="F361" s="72"/>
      <c r="G361" s="73"/>
    </row>
    <row r="362" spans="1:7" ht="39.6">
      <c r="A362" s="55" t="s">
        <v>184</v>
      </c>
      <c r="B362" s="55" t="s">
        <v>185</v>
      </c>
      <c r="C362" s="49" t="s">
        <v>186</v>
      </c>
      <c r="D362" s="56" t="s">
        <v>15</v>
      </c>
      <c r="E362" s="57">
        <v>51</v>
      </c>
      <c r="F362" s="51"/>
      <c r="G362" s="51"/>
    </row>
    <row r="363" spans="1:7" s="44" customFormat="1" ht="14.1" customHeight="1">
      <c r="A363" s="74" t="s">
        <v>188</v>
      </c>
      <c r="B363" s="74"/>
      <c r="C363" s="74"/>
      <c r="D363" s="74"/>
      <c r="E363" s="74"/>
      <c r="F363" s="74"/>
      <c r="G363" s="65"/>
    </row>
    <row r="364" spans="1:7">
      <c r="A364" s="78" t="s">
        <v>239</v>
      </c>
      <c r="B364" s="79"/>
      <c r="C364" s="79"/>
      <c r="D364" s="79"/>
      <c r="E364" s="79"/>
      <c r="F364" s="79"/>
      <c r="G364" s="80"/>
    </row>
    <row r="365" spans="1:7">
      <c r="A365" s="20" t="s">
        <v>7</v>
      </c>
      <c r="B365" s="71" t="s">
        <v>189</v>
      </c>
      <c r="C365" s="72"/>
      <c r="D365" s="72"/>
      <c r="E365" s="72"/>
      <c r="F365" s="72"/>
      <c r="G365" s="73"/>
    </row>
    <row r="366" spans="1:7">
      <c r="A366" s="25">
        <v>1</v>
      </c>
      <c r="B366" s="26"/>
      <c r="C366" s="27" t="s">
        <v>251</v>
      </c>
      <c r="D366" s="28" t="s">
        <v>3</v>
      </c>
      <c r="E366" s="29">
        <v>0.42</v>
      </c>
      <c r="F366" s="30"/>
      <c r="G366" s="30"/>
    </row>
    <row r="367" spans="1:7" ht="26.4">
      <c r="A367" s="25">
        <v>2</v>
      </c>
      <c r="B367" s="26"/>
      <c r="C367" s="27" t="s">
        <v>278</v>
      </c>
      <c r="D367" s="28" t="s">
        <v>15</v>
      </c>
      <c r="E367" s="29">
        <v>0.7</v>
      </c>
      <c r="F367" s="30"/>
      <c r="G367" s="30"/>
    </row>
    <row r="368" spans="1:7" ht="24.6" customHeight="1">
      <c r="A368" s="25">
        <v>3</v>
      </c>
      <c r="B368" s="26"/>
      <c r="C368" s="27" t="s">
        <v>279</v>
      </c>
      <c r="D368" s="28" t="s">
        <v>15</v>
      </c>
      <c r="E368" s="29">
        <v>0.7</v>
      </c>
      <c r="F368" s="30"/>
      <c r="G368" s="30"/>
    </row>
    <row r="369" spans="1:7">
      <c r="A369" s="25">
        <v>4</v>
      </c>
      <c r="B369" s="26"/>
      <c r="C369" s="27" t="s">
        <v>277</v>
      </c>
      <c r="D369" s="28" t="s">
        <v>15</v>
      </c>
      <c r="E369" s="29">
        <v>0.7</v>
      </c>
      <c r="F369" s="30"/>
      <c r="G369" s="30"/>
    </row>
    <row r="370" spans="1:7" ht="26.4">
      <c r="A370" s="25">
        <v>5</v>
      </c>
      <c r="B370" s="26"/>
      <c r="C370" s="27" t="s">
        <v>192</v>
      </c>
      <c r="D370" s="28" t="s">
        <v>15</v>
      </c>
      <c r="E370" s="29">
        <v>0.7</v>
      </c>
      <c r="F370" s="30"/>
      <c r="G370" s="30"/>
    </row>
    <row r="371" spans="1:7" ht="26.4">
      <c r="A371" s="25">
        <v>6</v>
      </c>
      <c r="B371" s="26"/>
      <c r="C371" s="27" t="s">
        <v>193</v>
      </c>
      <c r="D371" s="28" t="s">
        <v>15</v>
      </c>
      <c r="E371" s="29">
        <v>0.7</v>
      </c>
      <c r="F371" s="30"/>
      <c r="G371" s="30"/>
    </row>
    <row r="372" spans="1:7">
      <c r="A372" s="20" t="s">
        <v>8</v>
      </c>
      <c r="B372" s="71" t="s">
        <v>196</v>
      </c>
      <c r="C372" s="72"/>
      <c r="D372" s="72"/>
      <c r="E372" s="72"/>
      <c r="F372" s="72"/>
      <c r="G372" s="73"/>
    </row>
    <row r="373" spans="1:7">
      <c r="A373" s="25">
        <v>7</v>
      </c>
      <c r="B373" s="26"/>
      <c r="C373" s="27" t="s">
        <v>280</v>
      </c>
      <c r="D373" s="28" t="s">
        <v>13</v>
      </c>
      <c r="E373" s="69">
        <v>439.14</v>
      </c>
      <c r="F373" s="30"/>
      <c r="G373" s="30"/>
    </row>
    <row r="374" spans="1:7" ht="26.4">
      <c r="A374" s="25">
        <f>A373+1</f>
        <v>8</v>
      </c>
      <c r="B374" s="26"/>
      <c r="C374" s="27" t="s">
        <v>243</v>
      </c>
      <c r="D374" s="28" t="s">
        <v>22</v>
      </c>
      <c r="E374" s="29">
        <v>21.18</v>
      </c>
      <c r="F374" s="30"/>
      <c r="G374" s="30"/>
    </row>
    <row r="375" spans="1:7">
      <c r="A375" s="25">
        <f t="shared" ref="A375:A379" si="15">A374+1</f>
        <v>9</v>
      </c>
      <c r="B375" s="26"/>
      <c r="C375" s="27" t="s">
        <v>266</v>
      </c>
      <c r="D375" s="28" t="s">
        <v>198</v>
      </c>
      <c r="E375" s="29">
        <v>152.44</v>
      </c>
      <c r="F375" s="30"/>
      <c r="G375" s="30"/>
    </row>
    <row r="376" spans="1:7">
      <c r="A376" s="25">
        <f t="shared" si="15"/>
        <v>10</v>
      </c>
      <c r="B376" s="26"/>
      <c r="C376" s="27" t="s">
        <v>244</v>
      </c>
      <c r="D376" s="28" t="s">
        <v>15</v>
      </c>
      <c r="E376" s="29">
        <v>926.84</v>
      </c>
      <c r="F376" s="30"/>
      <c r="G376" s="30"/>
    </row>
    <row r="377" spans="1:7">
      <c r="A377" s="25">
        <f t="shared" si="15"/>
        <v>11</v>
      </c>
      <c r="B377" s="26"/>
      <c r="C377" s="27" t="s">
        <v>199</v>
      </c>
      <c r="D377" s="28" t="s">
        <v>15</v>
      </c>
      <c r="E377" s="29">
        <v>401.18</v>
      </c>
      <c r="F377" s="30"/>
      <c r="G377" s="30"/>
    </row>
    <row r="378" spans="1:7">
      <c r="A378" s="25">
        <f t="shared" si="15"/>
        <v>12</v>
      </c>
      <c r="B378" s="26"/>
      <c r="C378" s="27" t="s">
        <v>200</v>
      </c>
      <c r="D378" s="28" t="s">
        <v>15</v>
      </c>
      <c r="E378" s="29">
        <v>1032.47</v>
      </c>
      <c r="F378" s="30"/>
      <c r="G378" s="30"/>
    </row>
    <row r="379" spans="1:7" ht="26.4">
      <c r="A379" s="25">
        <f t="shared" si="15"/>
        <v>13</v>
      </c>
      <c r="B379" s="26"/>
      <c r="C379" s="27" t="s">
        <v>245</v>
      </c>
      <c r="D379" s="28" t="s">
        <v>13</v>
      </c>
      <c r="E379" s="29">
        <v>304.02</v>
      </c>
      <c r="F379" s="30"/>
      <c r="G379" s="30"/>
    </row>
    <row r="380" spans="1:7">
      <c r="A380" s="20" t="s">
        <v>14</v>
      </c>
      <c r="B380" s="71" t="s">
        <v>201</v>
      </c>
      <c r="C380" s="72"/>
      <c r="D380" s="72"/>
      <c r="E380" s="72"/>
      <c r="F380" s="72"/>
      <c r="G380" s="73"/>
    </row>
    <row r="381" spans="1:7" ht="26.4">
      <c r="A381" s="25">
        <v>14</v>
      </c>
      <c r="B381" s="26"/>
      <c r="C381" s="27" t="s">
        <v>246</v>
      </c>
      <c r="D381" s="28" t="s">
        <v>12</v>
      </c>
      <c r="E381" s="29">
        <v>3.35</v>
      </c>
      <c r="F381" s="30"/>
      <c r="G381" s="30"/>
    </row>
    <row r="382" spans="1:7" ht="26.4">
      <c r="A382" s="25">
        <f>A381+1</f>
        <v>15</v>
      </c>
      <c r="B382" s="26"/>
      <c r="C382" s="27" t="s">
        <v>247</v>
      </c>
      <c r="D382" s="28" t="s">
        <v>12</v>
      </c>
      <c r="E382" s="29">
        <v>18.8</v>
      </c>
      <c r="F382" s="30"/>
      <c r="G382" s="30"/>
    </row>
    <row r="383" spans="1:7" ht="26.4">
      <c r="A383" s="25">
        <f t="shared" ref="A383:A394" si="16">A382+1</f>
        <v>16</v>
      </c>
      <c r="B383" s="26"/>
      <c r="C383" s="27" t="s">
        <v>248</v>
      </c>
      <c r="D383" s="28" t="s">
        <v>12</v>
      </c>
      <c r="E383" s="29">
        <v>401.3</v>
      </c>
      <c r="F383" s="30"/>
      <c r="G383" s="30"/>
    </row>
    <row r="384" spans="1:7">
      <c r="A384" s="25">
        <f t="shared" si="16"/>
        <v>17</v>
      </c>
      <c r="B384" s="26"/>
      <c r="C384" s="27" t="s">
        <v>202</v>
      </c>
      <c r="D384" s="28" t="s">
        <v>115</v>
      </c>
      <c r="E384" s="29">
        <v>26</v>
      </c>
      <c r="F384" s="30"/>
      <c r="G384" s="30"/>
    </row>
    <row r="385" spans="1:7" ht="26.4">
      <c r="A385" s="25">
        <f t="shared" si="16"/>
        <v>18</v>
      </c>
      <c r="B385" s="26"/>
      <c r="C385" s="27" t="s">
        <v>203</v>
      </c>
      <c r="D385" s="28" t="s">
        <v>204</v>
      </c>
      <c r="E385" s="29">
        <v>2</v>
      </c>
      <c r="F385" s="30"/>
      <c r="G385" s="30"/>
    </row>
    <row r="386" spans="1:7" ht="26.4">
      <c r="A386" s="25">
        <f t="shared" si="16"/>
        <v>19</v>
      </c>
      <c r="B386" s="26"/>
      <c r="C386" s="27" t="s">
        <v>205</v>
      </c>
      <c r="D386" s="28" t="s">
        <v>204</v>
      </c>
      <c r="E386" s="29">
        <v>1</v>
      </c>
      <c r="F386" s="30"/>
      <c r="G386" s="30"/>
    </row>
    <row r="387" spans="1:7" ht="26.4">
      <c r="A387" s="25">
        <f t="shared" si="16"/>
        <v>20</v>
      </c>
      <c r="B387" s="26"/>
      <c r="C387" s="27" t="s">
        <v>206</v>
      </c>
      <c r="D387" s="28" t="s">
        <v>204</v>
      </c>
      <c r="E387" s="29">
        <v>2</v>
      </c>
      <c r="F387" s="30"/>
      <c r="G387" s="30"/>
    </row>
    <row r="388" spans="1:7">
      <c r="A388" s="25">
        <f t="shared" si="16"/>
        <v>21</v>
      </c>
      <c r="B388" s="26"/>
      <c r="C388" s="27" t="s">
        <v>207</v>
      </c>
      <c r="D388" s="28" t="s">
        <v>13</v>
      </c>
      <c r="E388" s="29">
        <v>0.52</v>
      </c>
      <c r="F388" s="30"/>
      <c r="G388" s="30"/>
    </row>
    <row r="389" spans="1:7">
      <c r="A389" s="25">
        <f t="shared" si="16"/>
        <v>22</v>
      </c>
      <c r="B389" s="26"/>
      <c r="C389" s="27" t="s">
        <v>249</v>
      </c>
      <c r="D389" s="28" t="s">
        <v>208</v>
      </c>
      <c r="E389" s="29">
        <v>2.12</v>
      </c>
      <c r="F389" s="30"/>
      <c r="G389" s="30"/>
    </row>
    <row r="390" spans="1:7" ht="25.8" customHeight="1">
      <c r="A390" s="25">
        <f t="shared" si="16"/>
        <v>23</v>
      </c>
      <c r="B390" s="26"/>
      <c r="C390" s="27" t="s">
        <v>209</v>
      </c>
      <c r="D390" s="28" t="s">
        <v>12</v>
      </c>
      <c r="E390" s="29">
        <v>423.45</v>
      </c>
      <c r="F390" s="30"/>
      <c r="G390" s="30"/>
    </row>
    <row r="391" spans="1:7">
      <c r="A391" s="25">
        <f t="shared" si="16"/>
        <v>24</v>
      </c>
      <c r="B391" s="26"/>
      <c r="C391" s="27" t="s">
        <v>210</v>
      </c>
      <c r="D391" s="28" t="s">
        <v>204</v>
      </c>
      <c r="E391" s="29">
        <v>5</v>
      </c>
      <c r="F391" s="30"/>
      <c r="G391" s="30"/>
    </row>
    <row r="392" spans="1:7" ht="26.4">
      <c r="A392" s="25">
        <f t="shared" si="16"/>
        <v>25</v>
      </c>
      <c r="B392" s="26"/>
      <c r="C392" s="27" t="s">
        <v>211</v>
      </c>
      <c r="D392" s="66" t="s">
        <v>212</v>
      </c>
      <c r="E392" s="29">
        <v>0.11</v>
      </c>
      <c r="F392" s="30"/>
      <c r="G392" s="30"/>
    </row>
    <row r="393" spans="1:7" ht="26.4">
      <c r="A393" s="25">
        <f t="shared" si="16"/>
        <v>26</v>
      </c>
      <c r="B393" s="26"/>
      <c r="C393" s="27" t="s">
        <v>281</v>
      </c>
      <c r="D393" s="28" t="s">
        <v>12</v>
      </c>
      <c r="E393" s="29">
        <v>84.69</v>
      </c>
      <c r="F393" s="30"/>
      <c r="G393" s="30"/>
    </row>
    <row r="394" spans="1:7">
      <c r="A394" s="25">
        <f t="shared" si="16"/>
        <v>27</v>
      </c>
      <c r="B394" s="26"/>
      <c r="C394" s="27" t="s">
        <v>250</v>
      </c>
      <c r="D394" s="28" t="s">
        <v>204</v>
      </c>
      <c r="E394" s="29">
        <v>1</v>
      </c>
      <c r="F394" s="30"/>
      <c r="G394" s="30"/>
    </row>
    <row r="395" spans="1:7">
      <c r="A395" s="20" t="s">
        <v>9</v>
      </c>
      <c r="B395" s="71" t="s">
        <v>213</v>
      </c>
      <c r="C395" s="72"/>
      <c r="D395" s="72"/>
      <c r="E395" s="72"/>
      <c r="F395" s="72"/>
      <c r="G395" s="73"/>
    </row>
    <row r="396" spans="1:7">
      <c r="A396" s="25">
        <v>28</v>
      </c>
      <c r="B396" s="26"/>
      <c r="C396" s="27" t="s">
        <v>251</v>
      </c>
      <c r="D396" s="28" t="s">
        <v>3</v>
      </c>
      <c r="E396" s="29">
        <v>0.22</v>
      </c>
      <c r="F396" s="30"/>
      <c r="G396" s="30"/>
    </row>
    <row r="397" spans="1:7" ht="26.4">
      <c r="A397" s="25">
        <f>A396+1</f>
        <v>29</v>
      </c>
      <c r="B397" s="26"/>
      <c r="C397" s="27" t="s">
        <v>282</v>
      </c>
      <c r="D397" s="28" t="s">
        <v>15</v>
      </c>
      <c r="E397" s="29">
        <v>48.62</v>
      </c>
      <c r="F397" s="30"/>
      <c r="G397" s="30"/>
    </row>
    <row r="398" spans="1:7" ht="26.4">
      <c r="A398" s="25">
        <f t="shared" ref="A398:A406" si="17">A397+1</f>
        <v>30</v>
      </c>
      <c r="B398" s="26"/>
      <c r="C398" s="27" t="s">
        <v>283</v>
      </c>
      <c r="D398" s="28" t="s">
        <v>15</v>
      </c>
      <c r="E398" s="29">
        <v>48.62</v>
      </c>
      <c r="F398" s="30"/>
      <c r="G398" s="30"/>
    </row>
    <row r="399" spans="1:7">
      <c r="A399" s="25">
        <f t="shared" si="17"/>
        <v>31</v>
      </c>
      <c r="B399" s="26"/>
      <c r="C399" s="27" t="s">
        <v>252</v>
      </c>
      <c r="D399" s="28" t="s">
        <v>15</v>
      </c>
      <c r="E399" s="29">
        <f>48.62+3.4</f>
        <v>52.019999999999996</v>
      </c>
      <c r="F399" s="30"/>
      <c r="G399" s="30"/>
    </row>
    <row r="400" spans="1:7" ht="26.4">
      <c r="A400" s="25">
        <f t="shared" si="17"/>
        <v>32</v>
      </c>
      <c r="B400" s="26"/>
      <c r="C400" s="27" t="s">
        <v>190</v>
      </c>
      <c r="D400" s="28" t="s">
        <v>15</v>
      </c>
      <c r="E400" s="29">
        <v>48.62</v>
      </c>
      <c r="F400" s="30"/>
      <c r="G400" s="30"/>
    </row>
    <row r="401" spans="1:7" ht="26.4">
      <c r="A401" s="25">
        <f t="shared" si="17"/>
        <v>33</v>
      </c>
      <c r="B401" s="26"/>
      <c r="C401" s="27" t="s">
        <v>193</v>
      </c>
      <c r="D401" s="28" t="s">
        <v>15</v>
      </c>
      <c r="E401" s="29">
        <v>48.62</v>
      </c>
      <c r="F401" s="30"/>
      <c r="G401" s="30"/>
    </row>
    <row r="402" spans="1:7" ht="26.4">
      <c r="A402" s="25">
        <f t="shared" si="17"/>
        <v>34</v>
      </c>
      <c r="B402" s="26"/>
      <c r="C402" s="27" t="s">
        <v>194</v>
      </c>
      <c r="D402" s="28" t="s">
        <v>15</v>
      </c>
      <c r="E402" s="29">
        <v>3.4</v>
      </c>
      <c r="F402" s="30"/>
      <c r="G402" s="30"/>
    </row>
    <row r="403" spans="1:7">
      <c r="A403" s="25">
        <f t="shared" si="17"/>
        <v>35</v>
      </c>
      <c r="B403" s="26"/>
      <c r="C403" s="27" t="s">
        <v>191</v>
      </c>
      <c r="D403" s="28" t="s">
        <v>15</v>
      </c>
      <c r="E403" s="29">
        <v>3.4</v>
      </c>
      <c r="F403" s="30"/>
      <c r="G403" s="30"/>
    </row>
    <row r="404" spans="1:7" ht="26.4">
      <c r="A404" s="25">
        <f t="shared" si="17"/>
        <v>36</v>
      </c>
      <c r="B404" s="26"/>
      <c r="C404" s="27" t="s">
        <v>195</v>
      </c>
      <c r="D404" s="28" t="s">
        <v>15</v>
      </c>
      <c r="E404" s="29">
        <v>3.4</v>
      </c>
      <c r="F404" s="30"/>
      <c r="G404" s="30"/>
    </row>
    <row r="405" spans="1:7">
      <c r="A405" s="25">
        <f t="shared" si="17"/>
        <v>37</v>
      </c>
      <c r="B405" s="26"/>
      <c r="C405" s="27" t="s">
        <v>253</v>
      </c>
      <c r="D405" s="28" t="s">
        <v>15</v>
      </c>
      <c r="E405" s="29">
        <v>35.619999999999997</v>
      </c>
      <c r="F405" s="30"/>
      <c r="G405" s="30"/>
    </row>
    <row r="406" spans="1:7">
      <c r="A406" s="25">
        <f t="shared" si="17"/>
        <v>38</v>
      </c>
      <c r="B406" s="26"/>
      <c r="C406" s="27" t="s">
        <v>254</v>
      </c>
      <c r="D406" s="28" t="s">
        <v>15</v>
      </c>
      <c r="E406" s="29">
        <v>35.619999999999997</v>
      </c>
      <c r="F406" s="30"/>
      <c r="G406" s="30"/>
    </row>
    <row r="407" spans="1:7">
      <c r="A407" s="20" t="s">
        <v>10</v>
      </c>
      <c r="B407" s="71" t="s">
        <v>214</v>
      </c>
      <c r="C407" s="72"/>
      <c r="D407" s="72"/>
      <c r="E407" s="72"/>
      <c r="F407" s="72"/>
      <c r="G407" s="73"/>
    </row>
    <row r="408" spans="1:7">
      <c r="A408" s="25">
        <v>39</v>
      </c>
      <c r="B408" s="26"/>
      <c r="C408" s="27" t="s">
        <v>255</v>
      </c>
      <c r="D408" s="28" t="s">
        <v>13</v>
      </c>
      <c r="E408" s="69">
        <v>237.04</v>
      </c>
      <c r="F408" s="30"/>
      <c r="G408" s="30"/>
    </row>
    <row r="409" spans="1:7">
      <c r="A409" s="25">
        <f>A408+1</f>
        <v>40</v>
      </c>
      <c r="B409" s="26"/>
      <c r="C409" s="27" t="s">
        <v>256</v>
      </c>
      <c r="D409" s="28" t="s">
        <v>13</v>
      </c>
      <c r="E409" s="29">
        <v>27.66</v>
      </c>
      <c r="F409" s="30"/>
      <c r="G409" s="30"/>
    </row>
    <row r="410" spans="1:7" ht="26.4">
      <c r="A410" s="25">
        <f t="shared" ref="A410:A418" si="18">A409+1</f>
        <v>41</v>
      </c>
      <c r="B410" s="26"/>
      <c r="C410" s="27" t="s">
        <v>197</v>
      </c>
      <c r="D410" s="28" t="s">
        <v>22</v>
      </c>
      <c r="E410" s="29">
        <v>12.58</v>
      </c>
      <c r="F410" s="30"/>
      <c r="G410" s="30"/>
    </row>
    <row r="411" spans="1:7">
      <c r="A411" s="25">
        <f t="shared" si="18"/>
        <v>42</v>
      </c>
      <c r="B411" s="26"/>
      <c r="C411" s="27" t="s">
        <v>257</v>
      </c>
      <c r="D411" s="28" t="s">
        <v>198</v>
      </c>
      <c r="E411" s="29">
        <v>222.24</v>
      </c>
      <c r="F411" s="30"/>
      <c r="G411" s="30"/>
    </row>
    <row r="412" spans="1:7">
      <c r="A412" s="25">
        <f t="shared" si="18"/>
        <v>43</v>
      </c>
      <c r="B412" s="26"/>
      <c r="C412" s="27" t="s">
        <v>258</v>
      </c>
      <c r="D412" s="28" t="s">
        <v>15</v>
      </c>
      <c r="E412" s="29">
        <v>557.74</v>
      </c>
      <c r="F412" s="30"/>
      <c r="G412" s="30"/>
    </row>
    <row r="413" spans="1:7">
      <c r="A413" s="25">
        <f t="shared" si="18"/>
        <v>44</v>
      </c>
      <c r="B413" s="26"/>
      <c r="C413" s="27" t="s">
        <v>259</v>
      </c>
      <c r="D413" s="28" t="s">
        <v>15</v>
      </c>
      <c r="E413" s="29">
        <v>57.76</v>
      </c>
      <c r="F413" s="30"/>
      <c r="G413" s="30"/>
    </row>
    <row r="414" spans="1:7">
      <c r="A414" s="25">
        <f t="shared" si="18"/>
        <v>45</v>
      </c>
      <c r="B414" s="26"/>
      <c r="C414" s="27" t="s">
        <v>260</v>
      </c>
      <c r="D414" s="28" t="s">
        <v>15</v>
      </c>
      <c r="E414" s="29">
        <v>187.98</v>
      </c>
      <c r="F414" s="30"/>
      <c r="G414" s="30"/>
    </row>
    <row r="415" spans="1:7">
      <c r="A415" s="25">
        <f t="shared" si="18"/>
        <v>46</v>
      </c>
      <c r="B415" s="26"/>
      <c r="C415" s="27" t="s">
        <v>200</v>
      </c>
      <c r="D415" s="28" t="s">
        <v>15</v>
      </c>
      <c r="E415" s="29">
        <v>250.54</v>
      </c>
      <c r="F415" s="30"/>
      <c r="G415" s="30"/>
    </row>
    <row r="416" spans="1:7" ht="26.4">
      <c r="A416" s="25">
        <f t="shared" si="18"/>
        <v>47</v>
      </c>
      <c r="B416" s="26"/>
      <c r="C416" s="27" t="s">
        <v>215</v>
      </c>
      <c r="D416" s="28" t="s">
        <v>15</v>
      </c>
      <c r="E416" s="29">
        <v>11.43</v>
      </c>
      <c r="F416" s="30"/>
      <c r="G416" s="30"/>
    </row>
    <row r="417" spans="1:7" ht="26.4">
      <c r="A417" s="25">
        <f t="shared" si="18"/>
        <v>48</v>
      </c>
      <c r="B417" s="26"/>
      <c r="C417" s="27" t="s">
        <v>216</v>
      </c>
      <c r="D417" s="28" t="s">
        <v>15</v>
      </c>
      <c r="E417" s="29">
        <v>14.23</v>
      </c>
      <c r="F417" s="30"/>
      <c r="G417" s="30"/>
    </row>
    <row r="418" spans="1:7">
      <c r="A418" s="25">
        <f t="shared" si="18"/>
        <v>49</v>
      </c>
      <c r="B418" s="26"/>
      <c r="C418" s="27" t="s">
        <v>261</v>
      </c>
      <c r="D418" s="28" t="s">
        <v>13</v>
      </c>
      <c r="E418" s="29">
        <v>212.85</v>
      </c>
      <c r="F418" s="30"/>
      <c r="G418" s="30"/>
    </row>
    <row r="419" spans="1:7">
      <c r="A419" s="20" t="s">
        <v>11</v>
      </c>
      <c r="B419" s="71" t="s">
        <v>217</v>
      </c>
      <c r="C419" s="72"/>
      <c r="D419" s="72"/>
      <c r="E419" s="72"/>
      <c r="F419" s="72"/>
      <c r="G419" s="73"/>
    </row>
    <row r="420" spans="1:7">
      <c r="A420" s="25">
        <v>50</v>
      </c>
      <c r="B420" s="26"/>
      <c r="C420" s="27" t="s">
        <v>262</v>
      </c>
      <c r="D420" s="28" t="s">
        <v>12</v>
      </c>
      <c r="E420" s="29">
        <v>185.6</v>
      </c>
      <c r="F420" s="30"/>
      <c r="G420" s="30"/>
    </row>
    <row r="421" spans="1:7">
      <c r="A421" s="25">
        <f>A420+1</f>
        <v>51</v>
      </c>
      <c r="B421" s="26"/>
      <c r="C421" s="27" t="s">
        <v>263</v>
      </c>
      <c r="D421" s="28" t="s">
        <v>12</v>
      </c>
      <c r="E421" s="29">
        <v>35.549999999999997</v>
      </c>
      <c r="F421" s="30"/>
      <c r="G421" s="30"/>
    </row>
    <row r="422" spans="1:7" ht="26.4">
      <c r="A422" s="25">
        <f t="shared" ref="A422:A435" si="19">A421+1</f>
        <v>52</v>
      </c>
      <c r="B422" s="26"/>
      <c r="C422" s="27" t="s">
        <v>264</v>
      </c>
      <c r="D422" s="28" t="s">
        <v>22</v>
      </c>
      <c r="E422" s="29">
        <v>1</v>
      </c>
      <c r="F422" s="30"/>
      <c r="G422" s="30"/>
    </row>
    <row r="423" spans="1:7" ht="26.4">
      <c r="A423" s="25">
        <f t="shared" si="19"/>
        <v>53</v>
      </c>
      <c r="B423" s="26"/>
      <c r="C423" s="27" t="s">
        <v>218</v>
      </c>
      <c r="D423" s="28" t="s">
        <v>22</v>
      </c>
      <c r="E423" s="29">
        <v>3</v>
      </c>
      <c r="F423" s="30"/>
      <c r="G423" s="30"/>
    </row>
    <row r="424" spans="1:7" ht="26.4">
      <c r="A424" s="25">
        <f t="shared" si="19"/>
        <v>54</v>
      </c>
      <c r="B424" s="26"/>
      <c r="C424" s="27" t="s">
        <v>219</v>
      </c>
      <c r="D424" s="67" t="s">
        <v>212</v>
      </c>
      <c r="E424" s="29">
        <v>0.03</v>
      </c>
      <c r="F424" s="30"/>
      <c r="G424" s="30"/>
    </row>
    <row r="425" spans="1:7" ht="26.4">
      <c r="A425" s="25">
        <f t="shared" si="19"/>
        <v>55</v>
      </c>
      <c r="B425" s="26"/>
      <c r="C425" s="27" t="s">
        <v>281</v>
      </c>
      <c r="D425" s="28" t="s">
        <v>12</v>
      </c>
      <c r="E425" s="29">
        <v>44.23</v>
      </c>
      <c r="F425" s="30"/>
      <c r="G425" s="30"/>
    </row>
    <row r="426" spans="1:7" ht="26.4">
      <c r="A426" s="25">
        <f t="shared" si="19"/>
        <v>56</v>
      </c>
      <c r="B426" s="26"/>
      <c r="C426" s="27" t="s">
        <v>220</v>
      </c>
      <c r="D426" s="28" t="s">
        <v>22</v>
      </c>
      <c r="E426" s="29">
        <v>19</v>
      </c>
      <c r="F426" s="30"/>
      <c r="G426" s="30"/>
    </row>
    <row r="427" spans="1:7" ht="26.4">
      <c r="A427" s="25">
        <f t="shared" si="19"/>
        <v>57</v>
      </c>
      <c r="B427" s="26"/>
      <c r="C427" s="27" t="s">
        <v>221</v>
      </c>
      <c r="D427" s="28" t="s">
        <v>22</v>
      </c>
      <c r="E427" s="29">
        <v>3</v>
      </c>
      <c r="F427" s="30"/>
      <c r="G427" s="30"/>
    </row>
    <row r="428" spans="1:7" ht="26.4">
      <c r="A428" s="25">
        <f t="shared" si="19"/>
        <v>58</v>
      </c>
      <c r="B428" s="26"/>
      <c r="C428" s="27" t="s">
        <v>222</v>
      </c>
      <c r="D428" s="28" t="s">
        <v>204</v>
      </c>
      <c r="E428" s="29">
        <v>21</v>
      </c>
      <c r="F428" s="30"/>
      <c r="G428" s="30"/>
    </row>
    <row r="429" spans="1:7" ht="24.6" customHeight="1">
      <c r="A429" s="25">
        <f t="shared" si="19"/>
        <v>59</v>
      </c>
      <c r="B429" s="26"/>
      <c r="C429" s="27" t="s">
        <v>223</v>
      </c>
      <c r="D429" s="28" t="s">
        <v>115</v>
      </c>
      <c r="E429" s="29">
        <v>21</v>
      </c>
      <c r="F429" s="30"/>
      <c r="G429" s="30"/>
    </row>
    <row r="430" spans="1:7" ht="26.4">
      <c r="A430" s="25">
        <f t="shared" si="19"/>
        <v>60</v>
      </c>
      <c r="B430" s="26"/>
      <c r="C430" s="27" t="s">
        <v>224</v>
      </c>
      <c r="D430" s="66" t="s">
        <v>225</v>
      </c>
      <c r="E430" s="29">
        <v>4</v>
      </c>
      <c r="F430" s="30"/>
      <c r="G430" s="30"/>
    </row>
    <row r="431" spans="1:7" ht="39.6">
      <c r="A431" s="25">
        <f t="shared" si="19"/>
        <v>61</v>
      </c>
      <c r="B431" s="26"/>
      <c r="C431" s="27" t="s">
        <v>226</v>
      </c>
      <c r="D431" s="28" t="s">
        <v>13</v>
      </c>
      <c r="E431" s="29">
        <v>0.06</v>
      </c>
      <c r="F431" s="30"/>
      <c r="G431" s="30"/>
    </row>
    <row r="432" spans="1:7">
      <c r="A432" s="25">
        <f t="shared" si="19"/>
        <v>62</v>
      </c>
      <c r="B432" s="26"/>
      <c r="C432" s="27" t="s">
        <v>249</v>
      </c>
      <c r="D432" s="66" t="s">
        <v>208</v>
      </c>
      <c r="E432" s="29">
        <v>1.1100000000000001</v>
      </c>
      <c r="F432" s="30"/>
      <c r="G432" s="30"/>
    </row>
    <row r="433" spans="1:7" ht="26.4" customHeight="1">
      <c r="A433" s="25">
        <f t="shared" si="19"/>
        <v>63</v>
      </c>
      <c r="B433" s="26"/>
      <c r="C433" s="27" t="s">
        <v>209</v>
      </c>
      <c r="D433" s="28" t="s">
        <v>12</v>
      </c>
      <c r="E433" s="29">
        <v>221.15</v>
      </c>
      <c r="F433" s="30"/>
      <c r="G433" s="30"/>
    </row>
    <row r="434" spans="1:7">
      <c r="A434" s="25">
        <f t="shared" si="19"/>
        <v>64</v>
      </c>
      <c r="B434" s="26"/>
      <c r="C434" s="27" t="s">
        <v>227</v>
      </c>
      <c r="D434" s="28" t="s">
        <v>204</v>
      </c>
      <c r="E434" s="29">
        <v>26</v>
      </c>
      <c r="F434" s="30"/>
      <c r="G434" s="30"/>
    </row>
    <row r="435" spans="1:7">
      <c r="A435" s="25">
        <f t="shared" si="19"/>
        <v>65</v>
      </c>
      <c r="B435" s="26"/>
      <c r="C435" s="27" t="s">
        <v>265</v>
      </c>
      <c r="D435" s="28" t="s">
        <v>204</v>
      </c>
      <c r="E435" s="29">
        <v>1</v>
      </c>
      <c r="F435" s="30"/>
      <c r="G435" s="30"/>
    </row>
    <row r="436" spans="1:7">
      <c r="A436" s="20" t="s">
        <v>16</v>
      </c>
      <c r="B436" s="71" t="s">
        <v>228</v>
      </c>
      <c r="C436" s="72"/>
      <c r="D436" s="72"/>
      <c r="E436" s="72"/>
      <c r="F436" s="72"/>
      <c r="G436" s="73"/>
    </row>
    <row r="437" spans="1:7">
      <c r="A437" s="25">
        <v>66</v>
      </c>
      <c r="B437" s="26"/>
      <c r="C437" s="27" t="s">
        <v>253</v>
      </c>
      <c r="D437" s="28" t="s">
        <v>15</v>
      </c>
      <c r="E437" s="29">
        <v>7.48</v>
      </c>
      <c r="F437" s="30"/>
      <c r="G437" s="30"/>
    </row>
    <row r="438" spans="1:7">
      <c r="A438" s="20" t="s">
        <v>29</v>
      </c>
      <c r="B438" s="71" t="s">
        <v>229</v>
      </c>
      <c r="C438" s="72"/>
      <c r="D438" s="72"/>
      <c r="E438" s="72"/>
      <c r="F438" s="72"/>
      <c r="G438" s="73"/>
    </row>
    <row r="439" spans="1:7">
      <c r="A439" s="25">
        <v>67</v>
      </c>
      <c r="B439" s="26"/>
      <c r="C439" s="27" t="s">
        <v>255</v>
      </c>
      <c r="D439" s="28" t="s">
        <v>13</v>
      </c>
      <c r="E439" s="69">
        <v>6.74</v>
      </c>
      <c r="F439" s="30"/>
      <c r="G439" s="30"/>
    </row>
    <row r="440" spans="1:7">
      <c r="A440" s="25">
        <f>67+1</f>
        <v>68</v>
      </c>
      <c r="B440" s="26"/>
      <c r="C440" s="27" t="s">
        <v>256</v>
      </c>
      <c r="D440" s="28" t="s">
        <v>13</v>
      </c>
      <c r="E440" s="29">
        <v>12</v>
      </c>
      <c r="F440" s="30"/>
      <c r="G440" s="30"/>
    </row>
    <row r="441" spans="1:7" ht="26.4">
      <c r="A441" s="25">
        <f t="shared" ref="A441:A446" si="20">67+1</f>
        <v>68</v>
      </c>
      <c r="B441" s="26"/>
      <c r="C441" s="27" t="s">
        <v>197</v>
      </c>
      <c r="D441" s="28" t="s">
        <v>22</v>
      </c>
      <c r="E441" s="29">
        <v>0.81</v>
      </c>
      <c r="F441" s="30"/>
      <c r="G441" s="30"/>
    </row>
    <row r="442" spans="1:7">
      <c r="A442" s="25">
        <f t="shared" si="20"/>
        <v>68</v>
      </c>
      <c r="B442" s="26"/>
      <c r="C442" s="27" t="s">
        <v>266</v>
      </c>
      <c r="D442" s="28" t="s">
        <v>230</v>
      </c>
      <c r="E442" s="29">
        <v>4.53</v>
      </c>
      <c r="F442" s="30"/>
      <c r="G442" s="30"/>
    </row>
    <row r="443" spans="1:7">
      <c r="A443" s="25">
        <f t="shared" si="20"/>
        <v>68</v>
      </c>
      <c r="B443" s="26"/>
      <c r="C443" s="27" t="s">
        <v>258</v>
      </c>
      <c r="D443" s="28" t="s">
        <v>15</v>
      </c>
      <c r="E443" s="29">
        <v>13.46</v>
      </c>
      <c r="F443" s="30"/>
      <c r="G443" s="30"/>
    </row>
    <row r="444" spans="1:7">
      <c r="A444" s="25">
        <f t="shared" si="20"/>
        <v>68</v>
      </c>
      <c r="B444" s="26"/>
      <c r="C444" s="27" t="s">
        <v>231</v>
      </c>
      <c r="D444" s="28" t="s">
        <v>15</v>
      </c>
      <c r="E444" s="29">
        <v>4.0999999999999996</v>
      </c>
      <c r="F444" s="30"/>
      <c r="G444" s="30"/>
    </row>
    <row r="445" spans="1:7">
      <c r="A445" s="25">
        <f t="shared" si="20"/>
        <v>68</v>
      </c>
      <c r="B445" s="26"/>
      <c r="C445" s="27" t="s">
        <v>267</v>
      </c>
      <c r="D445" s="28" t="s">
        <v>15</v>
      </c>
      <c r="E445" s="29">
        <v>10.66</v>
      </c>
      <c r="F445" s="30"/>
      <c r="G445" s="30"/>
    </row>
    <row r="446" spans="1:7">
      <c r="A446" s="25">
        <f t="shared" si="20"/>
        <v>68</v>
      </c>
      <c r="B446" s="26"/>
      <c r="C446" s="27" t="s">
        <v>261</v>
      </c>
      <c r="D446" s="28" t="s">
        <v>13</v>
      </c>
      <c r="E446" s="29">
        <v>14.74</v>
      </c>
      <c r="F446" s="30"/>
      <c r="G446" s="30"/>
    </row>
    <row r="447" spans="1:7">
      <c r="A447" s="20" t="s">
        <v>67</v>
      </c>
      <c r="B447" s="71" t="s">
        <v>232</v>
      </c>
      <c r="C447" s="72"/>
      <c r="D447" s="72"/>
      <c r="E447" s="72"/>
      <c r="F447" s="72"/>
      <c r="G447" s="73"/>
    </row>
    <row r="448" spans="1:7">
      <c r="A448" s="25">
        <v>69</v>
      </c>
      <c r="B448" s="26"/>
      <c r="C448" s="27" t="s">
        <v>233</v>
      </c>
      <c r="D448" s="28" t="s">
        <v>12</v>
      </c>
      <c r="E448" s="29">
        <v>4.0999999999999996</v>
      </c>
      <c r="F448" s="30"/>
      <c r="G448" s="30"/>
    </row>
    <row r="449" spans="1:8" ht="26.4">
      <c r="A449" s="25">
        <f>A448+1</f>
        <v>70</v>
      </c>
      <c r="B449" s="26"/>
      <c r="C449" s="27" t="s">
        <v>268</v>
      </c>
      <c r="D449" s="28" t="s">
        <v>234</v>
      </c>
      <c r="E449" s="29">
        <v>1</v>
      </c>
      <c r="F449" s="30"/>
      <c r="G449" s="30"/>
    </row>
    <row r="450" spans="1:8">
      <c r="A450" s="25">
        <f t="shared" ref="A450:A453" si="21">A449+1</f>
        <v>71</v>
      </c>
      <c r="B450" s="26"/>
      <c r="C450" s="27" t="s">
        <v>235</v>
      </c>
      <c r="D450" s="28" t="s">
        <v>13</v>
      </c>
      <c r="E450" s="29">
        <v>0.67</v>
      </c>
      <c r="F450" s="30"/>
      <c r="G450" s="30"/>
    </row>
    <row r="451" spans="1:8">
      <c r="A451" s="25">
        <f t="shared" si="21"/>
        <v>72</v>
      </c>
      <c r="B451" s="26"/>
      <c r="C451" s="27" t="s">
        <v>269</v>
      </c>
      <c r="D451" s="28" t="s">
        <v>12</v>
      </c>
      <c r="E451" s="29">
        <v>4.0999999999999996</v>
      </c>
      <c r="F451" s="30"/>
      <c r="G451" s="30"/>
    </row>
    <row r="452" spans="1:8">
      <c r="A452" s="25">
        <f t="shared" si="21"/>
        <v>73</v>
      </c>
      <c r="B452" s="26"/>
      <c r="C452" s="27" t="s">
        <v>236</v>
      </c>
      <c r="D452" s="28" t="s">
        <v>12</v>
      </c>
      <c r="E452" s="29">
        <v>4.0999999999999996</v>
      </c>
      <c r="F452" s="30"/>
      <c r="G452" s="30"/>
    </row>
    <row r="453" spans="1:8">
      <c r="A453" s="25">
        <f t="shared" si="21"/>
        <v>74</v>
      </c>
      <c r="B453" s="26"/>
      <c r="C453" s="27" t="s">
        <v>237</v>
      </c>
      <c r="D453" s="28" t="s">
        <v>204</v>
      </c>
      <c r="E453" s="29">
        <v>1</v>
      </c>
      <c r="F453" s="30"/>
      <c r="G453" s="30"/>
    </row>
    <row r="454" spans="1:8" s="44" customFormat="1" ht="14.1" customHeight="1">
      <c r="A454" s="74" t="s">
        <v>238</v>
      </c>
      <c r="B454" s="74"/>
      <c r="C454" s="74"/>
      <c r="D454" s="74"/>
      <c r="E454" s="74"/>
      <c r="F454" s="74"/>
      <c r="G454" s="65"/>
    </row>
    <row r="455" spans="1:8" s="44" customFormat="1" ht="14.1" customHeight="1">
      <c r="A455" s="75" t="s">
        <v>305</v>
      </c>
      <c r="B455" s="75"/>
      <c r="C455" s="75"/>
      <c r="D455" s="75"/>
      <c r="E455" s="75"/>
      <c r="F455" s="75"/>
      <c r="G455" s="42"/>
      <c r="H455" s="43"/>
    </row>
    <row r="456" spans="1:8" s="44" customFormat="1" ht="14.1" customHeight="1">
      <c r="A456" s="75" t="s">
        <v>142</v>
      </c>
      <c r="B456" s="75"/>
      <c r="C456" s="75"/>
      <c r="D456" s="75"/>
      <c r="E456" s="75"/>
      <c r="F456" s="75"/>
      <c r="G456" s="42"/>
      <c r="H456" s="43"/>
    </row>
    <row r="457" spans="1:8" s="44" customFormat="1" ht="14.1" customHeight="1">
      <c r="A457" s="75" t="s">
        <v>143</v>
      </c>
      <c r="B457" s="75"/>
      <c r="C457" s="75"/>
      <c r="D457" s="75"/>
      <c r="E457" s="75"/>
      <c r="F457" s="75"/>
      <c r="G457" s="42"/>
      <c r="H457" s="43"/>
    </row>
  </sheetData>
  <mergeCells count="145">
    <mergeCell ref="B124:G124"/>
    <mergeCell ref="B126:G126"/>
    <mergeCell ref="B128:G128"/>
    <mergeCell ref="B130:G130"/>
    <mergeCell ref="A132:F132"/>
    <mergeCell ref="A133:F133"/>
    <mergeCell ref="A134:F134"/>
    <mergeCell ref="B106:G106"/>
    <mergeCell ref="B108:G108"/>
    <mergeCell ref="B110:G110"/>
    <mergeCell ref="B111:G111"/>
    <mergeCell ref="B113:G113"/>
    <mergeCell ref="B114:G114"/>
    <mergeCell ref="B116:G116"/>
    <mergeCell ref="B117:G117"/>
    <mergeCell ref="B122:G122"/>
    <mergeCell ref="B75:G75"/>
    <mergeCell ref="B85:G85"/>
    <mergeCell ref="B86:G86"/>
    <mergeCell ref="B90:G90"/>
    <mergeCell ref="B92:G92"/>
    <mergeCell ref="B97:G97"/>
    <mergeCell ref="B100:G100"/>
    <mergeCell ref="B102:G102"/>
    <mergeCell ref="B104:G104"/>
    <mergeCell ref="E1:G3"/>
    <mergeCell ref="A4:G5"/>
    <mergeCell ref="A7:G7"/>
    <mergeCell ref="A11:G11"/>
    <mergeCell ref="B12:G12"/>
    <mergeCell ref="B18:G18"/>
    <mergeCell ref="A141:G141"/>
    <mergeCell ref="B142:G142"/>
    <mergeCell ref="A43:F43"/>
    <mergeCell ref="A44:F44"/>
    <mergeCell ref="A45:F45"/>
    <mergeCell ref="A137:G137"/>
    <mergeCell ref="B20:G20"/>
    <mergeCell ref="B24:G24"/>
    <mergeCell ref="B29:G29"/>
    <mergeCell ref="B34:G34"/>
    <mergeCell ref="B38:G38"/>
    <mergeCell ref="B41:G41"/>
    <mergeCell ref="A48:G48"/>
    <mergeCell ref="A52:G52"/>
    <mergeCell ref="B53:G53"/>
    <mergeCell ref="B54:G54"/>
    <mergeCell ref="B56:G56"/>
    <mergeCell ref="B74:G74"/>
    <mergeCell ref="B162:G162"/>
    <mergeCell ref="B167:G167"/>
    <mergeCell ref="B169:G169"/>
    <mergeCell ref="B171:G171"/>
    <mergeCell ref="B173:G173"/>
    <mergeCell ref="B175:G175"/>
    <mergeCell ref="B143:G143"/>
    <mergeCell ref="B145:G145"/>
    <mergeCell ref="B151:G151"/>
    <mergeCell ref="B152:G152"/>
    <mergeCell ref="B158:G158"/>
    <mergeCell ref="B159:G159"/>
    <mergeCell ref="A196:G196"/>
    <mergeCell ref="B197:G197"/>
    <mergeCell ref="B198:G198"/>
    <mergeCell ref="B200:G200"/>
    <mergeCell ref="B203:G203"/>
    <mergeCell ref="B177:G177"/>
    <mergeCell ref="B178:G178"/>
    <mergeCell ref="B180:G180"/>
    <mergeCell ref="B181:G181"/>
    <mergeCell ref="B183:G183"/>
    <mergeCell ref="B185:G185"/>
    <mergeCell ref="A188:F188"/>
    <mergeCell ref="A189:F189"/>
    <mergeCell ref="A192:G192"/>
    <mergeCell ref="A187:F187"/>
    <mergeCell ref="B246:G246"/>
    <mergeCell ref="B248:G248"/>
    <mergeCell ref="B250:G250"/>
    <mergeCell ref="B252:G252"/>
    <mergeCell ref="B254:G254"/>
    <mergeCell ref="B255:G255"/>
    <mergeCell ref="B221:G221"/>
    <mergeCell ref="B222:G222"/>
    <mergeCell ref="B233:G233"/>
    <mergeCell ref="B234:G234"/>
    <mergeCell ref="B238:G238"/>
    <mergeCell ref="B243:G243"/>
    <mergeCell ref="A280:F280"/>
    <mergeCell ref="B270:G270"/>
    <mergeCell ref="B272:G272"/>
    <mergeCell ref="B274:G274"/>
    <mergeCell ref="B275:G275"/>
    <mergeCell ref="A278:F278"/>
    <mergeCell ref="A279:F279"/>
    <mergeCell ref="B257:G257"/>
    <mergeCell ref="B258:G258"/>
    <mergeCell ref="B260:G260"/>
    <mergeCell ref="B261:G261"/>
    <mergeCell ref="B266:G266"/>
    <mergeCell ref="B268:G268"/>
    <mergeCell ref="A283:G283"/>
    <mergeCell ref="A287:G287"/>
    <mergeCell ref="B288:G288"/>
    <mergeCell ref="B289:G289"/>
    <mergeCell ref="B291:G291"/>
    <mergeCell ref="B305:G305"/>
    <mergeCell ref="B306:G306"/>
    <mergeCell ref="B312:G312"/>
    <mergeCell ref="B313:G313"/>
    <mergeCell ref="B317:G317"/>
    <mergeCell ref="B322:G322"/>
    <mergeCell ref="B325:G325"/>
    <mergeCell ref="B327:G327"/>
    <mergeCell ref="B329:G329"/>
    <mergeCell ref="B331:G331"/>
    <mergeCell ref="B333:G333"/>
    <mergeCell ref="B335:G335"/>
    <mergeCell ref="B336:G336"/>
    <mergeCell ref="B338:G338"/>
    <mergeCell ref="B339:G339"/>
    <mergeCell ref="B341:G341"/>
    <mergeCell ref="B342:G342"/>
    <mergeCell ref="B350:G350"/>
    <mergeCell ref="B352:G352"/>
    <mergeCell ref="B354:G354"/>
    <mergeCell ref="B356:G356"/>
    <mergeCell ref="B358:G358"/>
    <mergeCell ref="B419:G419"/>
    <mergeCell ref="B436:G436"/>
    <mergeCell ref="B438:G438"/>
    <mergeCell ref="B447:G447"/>
    <mergeCell ref="A454:F454"/>
    <mergeCell ref="A455:F455"/>
    <mergeCell ref="A456:F456"/>
    <mergeCell ref="A457:F457"/>
    <mergeCell ref="B360:G360"/>
    <mergeCell ref="B361:G361"/>
    <mergeCell ref="A363:F363"/>
    <mergeCell ref="A364:G364"/>
    <mergeCell ref="B365:G365"/>
    <mergeCell ref="B372:G372"/>
    <mergeCell ref="B380:G380"/>
    <mergeCell ref="B395:G395"/>
    <mergeCell ref="B407:G40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zmiana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2017-08-08T12:45:05Z</cp:lastPrinted>
  <dcterms:created xsi:type="dcterms:W3CDTF">2013-09-06T18:44:14Z</dcterms:created>
  <dcterms:modified xsi:type="dcterms:W3CDTF">2017-11-20T08:35:33Z</dcterms:modified>
</cp:coreProperties>
</file>