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6980" windowHeight="9345" tabRatio="599"/>
  </bookViews>
  <sheets>
    <sheet name="tabele elementów" sheetId="6" r:id="rId1"/>
  </sheets>
  <definedNames>
    <definedName name="_xlnm.Print_Area" localSheetId="0">'tabele elementów'!$A$1:$H$209</definedName>
  </definedNames>
  <calcPr calcId="145621"/>
</workbook>
</file>

<file path=xl/calcChain.xml><?xml version="1.0" encoding="utf-8"?>
<calcChain xmlns="http://schemas.openxmlformats.org/spreadsheetml/2006/main">
  <c r="H176" i="6" l="1"/>
  <c r="H175" i="6"/>
  <c r="H174" i="6"/>
  <c r="H125" i="6"/>
  <c r="H68" i="6"/>
  <c r="H67" i="6"/>
  <c r="H66" i="6"/>
  <c r="H117" i="6"/>
  <c r="H118" i="6"/>
  <c r="H131" i="6"/>
  <c r="H132" i="6"/>
  <c r="H133" i="6"/>
  <c r="H140" i="6"/>
  <c r="H139" i="6"/>
  <c r="H138" i="6"/>
  <c r="H126" i="6"/>
  <c r="H119" i="6"/>
  <c r="H102" i="6"/>
  <c r="H98" i="6"/>
  <c r="H89" i="6"/>
  <c r="H86" i="6"/>
  <c r="H79" i="6"/>
  <c r="H40" i="6"/>
  <c r="H23" i="6"/>
  <c r="H22" i="6"/>
  <c r="H14" i="6"/>
  <c r="E78" i="6"/>
  <c r="H199" i="6"/>
  <c r="H202" i="6"/>
  <c r="H203" i="6"/>
  <c r="H204" i="6"/>
  <c r="H205" i="6"/>
  <c r="H201" i="6"/>
  <c r="H195" i="6"/>
  <c r="H196" i="6"/>
  <c r="H197" i="6"/>
  <c r="H198" i="6"/>
  <c r="H194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80" i="6"/>
  <c r="H173" i="6" l="1"/>
  <c r="H116" i="6"/>
  <c r="H65" i="6"/>
  <c r="H200" i="6"/>
  <c r="H179" i="6"/>
  <c r="H113" i="6"/>
  <c r="H114" i="6"/>
  <c r="H115" i="6"/>
  <c r="H109" i="6"/>
  <c r="H110" i="6"/>
  <c r="H111" i="6"/>
  <c r="H108" i="6"/>
  <c r="H105" i="6"/>
  <c r="H106" i="6"/>
  <c r="H101" i="6"/>
  <c r="H103" i="6"/>
  <c r="H100" i="6"/>
  <c r="H92" i="6"/>
  <c r="H93" i="6"/>
  <c r="H94" i="6"/>
  <c r="H95" i="6"/>
  <c r="H96" i="6"/>
  <c r="H97" i="6"/>
  <c r="H91" i="6"/>
  <c r="H78" i="6"/>
  <c r="H80" i="6"/>
  <c r="H81" i="6"/>
  <c r="H82" i="6"/>
  <c r="H83" i="6"/>
  <c r="H84" i="6"/>
  <c r="H85" i="6"/>
  <c r="H87" i="6"/>
  <c r="H88" i="6"/>
  <c r="H77" i="6"/>
  <c r="H73" i="6"/>
  <c r="H74" i="6"/>
  <c r="H75" i="6"/>
  <c r="H72" i="6"/>
  <c r="H90" i="6" l="1"/>
  <c r="H99" i="6"/>
  <c r="H112" i="6"/>
  <c r="H107" i="6"/>
  <c r="H104" i="6"/>
  <c r="H71" i="6"/>
  <c r="H76" i="6"/>
  <c r="H156" i="6"/>
  <c r="H157" i="6"/>
  <c r="H158" i="6"/>
  <c r="H152" i="6"/>
  <c r="H153" i="6"/>
  <c r="H151" i="6"/>
  <c r="H149" i="6"/>
  <c r="H148" i="6"/>
  <c r="H147" i="6"/>
  <c r="H120" i="6" l="1"/>
  <c r="H150" i="6"/>
  <c r="H159" i="6"/>
  <c r="H146" i="6"/>
  <c r="H143" i="6"/>
  <c r="H142" i="6"/>
  <c r="H141" i="6"/>
  <c r="H129" i="6"/>
  <c r="H130" i="6"/>
  <c r="H134" i="6"/>
  <c r="H135" i="6"/>
  <c r="H136" i="6"/>
  <c r="H128" i="6"/>
  <c r="H124" i="6"/>
  <c r="H172" i="6"/>
  <c r="H171" i="6"/>
  <c r="H170" i="6"/>
  <c r="H168" i="6"/>
  <c r="H167" i="6"/>
  <c r="H166" i="6"/>
  <c r="H165" i="6"/>
  <c r="H164" i="6"/>
  <c r="H163" i="6"/>
  <c r="H162" i="6"/>
  <c r="H161" i="6"/>
  <c r="H155" i="6"/>
  <c r="H145" i="6"/>
  <c r="H123" i="6"/>
  <c r="H62" i="6"/>
  <c r="H63" i="6"/>
  <c r="H64" i="6"/>
  <c r="H61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45" i="6"/>
  <c r="H38" i="6"/>
  <c r="H39" i="6"/>
  <c r="H41" i="6"/>
  <c r="H42" i="6"/>
  <c r="H43" i="6"/>
  <c r="H37" i="6"/>
  <c r="H34" i="6"/>
  <c r="H35" i="6"/>
  <c r="H33" i="6"/>
  <c r="H24" i="6"/>
  <c r="H25" i="6"/>
  <c r="H26" i="6"/>
  <c r="H28" i="6"/>
  <c r="H29" i="6"/>
  <c r="H30" i="6"/>
  <c r="H31" i="6"/>
  <c r="H13" i="6"/>
  <c r="H15" i="6"/>
  <c r="H16" i="6"/>
  <c r="H17" i="6"/>
  <c r="H18" i="6"/>
  <c r="H19" i="6"/>
  <c r="H20" i="6"/>
  <c r="H27" i="6" l="1"/>
  <c r="H127" i="6"/>
  <c r="H36" i="6"/>
  <c r="H21" i="6"/>
  <c r="H137" i="6"/>
  <c r="H169" i="6"/>
  <c r="H160" i="6"/>
  <c r="H122" i="6"/>
  <c r="H154" i="6"/>
  <c r="H144" i="6"/>
  <c r="H32" i="6"/>
  <c r="H177" i="6" l="1"/>
  <c r="H12" i="6"/>
  <c r="H11" i="6" l="1"/>
  <c r="H60" i="6" l="1"/>
  <c r="H44" i="6" l="1"/>
  <c r="H69" i="6" s="1"/>
  <c r="H193" i="6"/>
  <c r="H206" i="6" s="1"/>
  <c r="H207" i="6" l="1"/>
  <c r="H209" i="6" s="1"/>
  <c r="H208" i="6" s="1"/>
</calcChain>
</file>

<file path=xl/sharedStrings.xml><?xml version="1.0" encoding="utf-8"?>
<sst xmlns="http://schemas.openxmlformats.org/spreadsheetml/2006/main" count="569" uniqueCount="238">
  <si>
    <t>Opis</t>
  </si>
  <si>
    <t>L.p.</t>
  </si>
  <si>
    <t>jm</t>
  </si>
  <si>
    <t>km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</si>
  <si>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</si>
  <si>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03.01.03.</t>
  </si>
  <si>
    <t>03.02.01.</t>
  </si>
  <si>
    <t>04.00.00.</t>
  </si>
  <si>
    <t>06.00.00.</t>
  </si>
  <si>
    <t>ilość razem</t>
  </si>
  <si>
    <t>wartość [zł]</t>
  </si>
  <si>
    <t>cena jednostkowa [zł]</t>
  </si>
  <si>
    <t>I</t>
  </si>
  <si>
    <t>II</t>
  </si>
  <si>
    <t>IV</t>
  </si>
  <si>
    <t>V</t>
  </si>
  <si>
    <t>VI</t>
  </si>
  <si>
    <t>VIII</t>
  </si>
  <si>
    <t>Roboty pomiarowe przy liniowych robotach ziemnych - trasa dróg w terenie równinnym</t>
  </si>
  <si>
    <t>,</t>
  </si>
  <si>
    <t>krotność</t>
  </si>
  <si>
    <t xml:space="preserve">Załącznik nr 2
do umowy nr WIM/      /2017
z dnia ………………...2017 r. </t>
  </si>
  <si>
    <t>„Budowa układu dróg rowerowych w celu umożliwienia dojazdu do węzła przesiadkowego przy ul. Dworcowej/Barlickiego w Świnoujściu – budowa drogi rowerowej wzdłuż ul. Uzdrowiskowej i Nad Świną w Świnoujściu”.</t>
  </si>
  <si>
    <t>ROBOTY  PRZYGOTOWAWCZE, ROBOTY ROZBIÓRKOWE</t>
  </si>
  <si>
    <t>ROBOTY ZIEMNE</t>
  </si>
  <si>
    <t>PODBUDOWA</t>
  </si>
  <si>
    <t>NAWIERZCHNIE</t>
  </si>
  <si>
    <t>KRAWĘŻNIKI I OBRZEŻA</t>
  </si>
  <si>
    <t>MAŁA ARCHITEKTURA</t>
  </si>
  <si>
    <t>OZNAKOWANIE POZIOME I PIONOWE</t>
  </si>
  <si>
    <t>Rozebranie podbudowy z kruszywa gr. 15 cm mechanicznie</t>
  </si>
  <si>
    <t>Wywiezienie samochodami skrzyniowymi gruzu z rozbieranych konstrukcji drogi na odległość 5 km</t>
  </si>
  <si>
    <t>Regulacja pionowa studzienek dla kratek ściekowych ulicznych</t>
  </si>
  <si>
    <t>Regulacja pionowa studzienek dla włazów kanałowych</t>
  </si>
  <si>
    <t>Wykopy z załadunkiem ręcznym i transportem na odległość do 1 km (grunt kat. III)-wykop pod fundanet stojaka na rowery</t>
  </si>
  <si>
    <t>Wykopy z załadunkiem ręcznym i transportem na odległość do 1 km (gruntkat. III)-wykop pod fundanet murka na placu rekreacyjnym</t>
  </si>
  <si>
    <t>Wywóz ziemi samochodami samowyładowczymi na odległość 10 km grunt.kat. III</t>
  </si>
  <si>
    <t>Krawężniki betonowe przy ul. Uzdrowiskowej o wymiarach 15x30 cm bez ław na podsypce cementowo-piaskowej</t>
  </si>
  <si>
    <t>Obrzeża betonowe o wymiarach 30x8 cm na podsypce piaskowej, spoiny wypełnione piaskiem - obok czynnego pasa jezdni (26-75 poj)</t>
  </si>
  <si>
    <t>Ława pod krawężniki betonowa z oporem</t>
  </si>
  <si>
    <t>Warstwy podsypkowe cementowo-piaskowe zagęszczane ręcznie o gr.5 cm - obok czynnego pasa jezdni (26-75 poj)-plac</t>
  </si>
  <si>
    <t>ST-D 01.09</t>
  </si>
  <si>
    <t>Nawierzchnie z mieszanek mineralno-bitumicznych asfaltowych o grubości 4 cm (warstwa ścieralna) - obok czynnego pasa jezdni (26-75 poj)-zalanie szczeliny, powstałej po wymianie krawęznika</t>
  </si>
  <si>
    <t>Warstwa dolna podbudowy z kruszyw łamanych gr. 15 cm - obok czynnego pasa jezdni (26-75 poj)-wypełnienie szczeliny powstałej po wymianie krawężnika</t>
  </si>
  <si>
    <t>Warstwa górna podbudowy z kruszyw łamanych gr. 10 cm</t>
  </si>
  <si>
    <t>Warstwa górna podbudowy z kruszyw łamanych gr. 10 cm-warstwa pod wzmocnioną konstrukcje w miejscach planowanych zjazdów</t>
  </si>
  <si>
    <t>Nawierzchnie drogi rowerowej z mieszanek mineralno-bitumicznych asfaltowych o grubości 3 cm (warstwa ścieralna)</t>
  </si>
  <si>
    <t>Skropienie asfaltem nawierzchni drogowych w ilości 0,5-0,7kg/m2</t>
  </si>
  <si>
    <t>Nawierzchnia placów rekreacyjnych z kostki brukowej betonowej imitującej granit grubości 6 cm na podsypce cementowo-piaskowej z wypełnieniem spoin piaskiem</t>
  </si>
  <si>
    <t>Pionowe znaki drogowe - słupki z rur stalowych</t>
  </si>
  <si>
    <t>Pionowe znaki drogowe - ostrzegawcze i informacyjne o pow. ponad 0.3 m2</t>
  </si>
  <si>
    <t>Oznakowanie poziome jezdni farbą chlorokauczukową - linie segregacyjne podwójne ciągłe i przerywane malowane mechanicznie</t>
  </si>
  <si>
    <t>Oznakowanie poziome jezdni farbą chlorokauczukową - symbol roweru</t>
  </si>
  <si>
    <t>Betonowanie ław fundamentowych pod murek na placu rekreacyjny</t>
  </si>
  <si>
    <t>Murek na placach rekreacyjnych z cegły klinkierowej</t>
  </si>
  <si>
    <t>Ustawienie koszy na śmieci</t>
  </si>
  <si>
    <t>Przymocowanie stojaków na rowery</t>
  </si>
  <si>
    <t>Zamocowanie wpustów oświetleniowych</t>
  </si>
  <si>
    <t>Zamocowanie lamp najazdowych</t>
  </si>
  <si>
    <t>Ławki parkowe - obudowa drewniana, siedzeniowa drewno egzotyczne LAPACHO</t>
  </si>
  <si>
    <t>Obsadzenie projektowanymi nasadzeniami placów rekreacyjnych-Surmia bigoniowa</t>
  </si>
  <si>
    <t>Obsadzenie projektowanymi nasadzeniami placów rekreacyjnych-Miskant chiński Adagio</t>
  </si>
  <si>
    <t>Rozłożenie otoczaków granitowych na placach rekreacyjnych</t>
  </si>
  <si>
    <t>Urządzenia rekreacyjne wraz z montażem-łącznie 4 elementy</t>
  </si>
  <si>
    <t>Rozłożenie substratu glebowgo grubości warstwy 30 cm</t>
  </si>
  <si>
    <t>Układanie drenażu z rurek drenarskich z tworzyw sztucznych</t>
  </si>
  <si>
    <t>Warstwa kruszywa pod kratę zabezpieczającą drzewo, zagęszczana ręcznie o grubości 5 cm</t>
  </si>
  <si>
    <t>Ustawienie krat zabezpieczajacych drzewo</t>
  </si>
  <si>
    <t>m</t>
  </si>
  <si>
    <t>m3</t>
  </si>
  <si>
    <t>Rozebranie ław pod krawężniki z betonu</t>
  </si>
  <si>
    <t>szt</t>
  </si>
  <si>
    <t>Regulacja pionowa studzienek dla zaworów wodociągowych i gazowych</t>
  </si>
  <si>
    <t>Nawierzchnie z mieszanek mineralno-bitumicznych asfaltowych o grubości 6 cm (warstwa wiążąca) - obok czynnego pasa jezdni (26-75 poj)-zalanie szczeliny powstałej po wymianie krawężnika</t>
  </si>
  <si>
    <t>Rozebranie drogowych krawężników betonowych na podsypce cementowo piaskowej</t>
  </si>
  <si>
    <t>kpl</t>
  </si>
  <si>
    <t>III</t>
  </si>
  <si>
    <t>NAD ŚWINĄ</t>
  </si>
  <si>
    <t>USUNIĘCIE DRZEW</t>
  </si>
  <si>
    <t>Mechaniczne ścinanie drzew z karczowaniem pni o średnicy do 10 cm</t>
  </si>
  <si>
    <t>Mechaniczne ścinanie drzew z karczowaniem pni o średnicy 10-15 cm</t>
  </si>
  <si>
    <t>Mechaniczne ścinanie drzew z karczowaniem pni o średnicy 16-25 cm</t>
  </si>
  <si>
    <t>Oczyszczenie terenu z pozostałości po wykarczowaniu (drobne gałęzie, korzenie i kora bez wrzosu) z wywiezieniem</t>
  </si>
  <si>
    <t>Wykopy z załadunkiem ręcznym i transportem na odległość do 1 km (grunt kat. III)-wykop pod fundanet murka na placu rekreacyjnym</t>
  </si>
  <si>
    <t>Geotkanina o wytrzymałości na rozciąganie 35KN/m</t>
  </si>
  <si>
    <t>Materac filtracyjny z kruszywa mineralnego łamanego z przygotowaniem kruszywa, grubości 10 cm</t>
  </si>
  <si>
    <t xml:space="preserve">Obrzeża betonowe o wymiarach 30x8 cm na podsypce piaskowej, spoiny wypełnione piaskiem </t>
  </si>
  <si>
    <t xml:space="preserve">Warstwy podsypkowe piaskowe zagęszczane ręcznie o gr. 5 cm </t>
  </si>
  <si>
    <t>Nawierzchnia placu rekreacyjnego z kostki brukowej betonowej imitującej granit grubości 6 cm na podsypce piaskowej z wypełnieniem spoin piaskiemcementowo-</t>
  </si>
  <si>
    <t>Ławka- obudowa drewniana siedzeniowa-drewno egzotyczne LAPACHO</t>
  </si>
  <si>
    <t>Mieszanka grunto-cementu Rm=2,5 MPa - warstwa o grubości 15 cm</t>
  </si>
  <si>
    <t>Warstwa górna podbudowy z kruszyw łamanych gr. 20 cm</t>
  </si>
  <si>
    <t>Ława pod krawężniki betonowa zwykła</t>
  </si>
  <si>
    <t>Krawężniki betonowe wystające o wymiarach 15x30 cm na podsypce piaskowej</t>
  </si>
  <si>
    <t>Nawierzchnie z mieszanek mineralnobitumicznych asfaltowych o grubości 4 cm (warstwa ścieralna barwiona w masie)</t>
  </si>
  <si>
    <t>Nawierzchnie z mieszanek mineralnobitumicznych asfaltowych o grubości 4 cm (warstwa wiążąca)</t>
  </si>
  <si>
    <t>Skropienie asfaltem nawierzchni drogowych</t>
  </si>
  <si>
    <t xml:space="preserve">netto Nad Świną  </t>
  </si>
  <si>
    <t xml:space="preserve"> razem VAT (23%)</t>
  </si>
  <si>
    <t>razem brutto Uzdrowiskowa i Nad Świną</t>
  </si>
  <si>
    <t>m2</t>
  </si>
  <si>
    <t>Zabezpieczanie drzew o średnicy do 30cm na okres wykonywania robót ziemnych (D-01.02.01a)</t>
  </si>
  <si>
    <t>szt.</t>
  </si>
  <si>
    <t>Rozebranie krawężników betonowych o wymiarach 15x30cm, na podsypce cementowo-piaskowej</t>
  </si>
  <si>
    <t>Rozebranie chodników, wysepek przystankowych i przejść dla pieszych z płyt betonowych o wymiarach 50x50x7cm na podsypce piaskowej</t>
  </si>
  <si>
    <t>Formowanie i zagęszczanie spycharkami nasypów z gruntu kategorii III-IV o wysokości do 3m</t>
  </si>
  <si>
    <t>Zagęszczenie nasypów z gruntu sypkiego kategorii I-III zagęszczarkami</t>
  </si>
  <si>
    <t>Transport wody na odległość do 1km beczkowozem o pojemności do 3000dm3, napełnianego pompą</t>
  </si>
  <si>
    <t>Koryta o głębokości 30cm wykonywane na poszerzeniach jezdni lub chodników o szerokości do 2,5m w gruncie kategorii II-IV</t>
  </si>
  <si>
    <t>Rowki w gruncie kategorii I-II o wymiarach 20x20cm pod krawężniki i ławy krawężnikowe</t>
  </si>
  <si>
    <t>Rowki w gruncie kategorii I-II o wymiarach 30x30cm pod krawężniki i ławy krawężnikowe</t>
  </si>
  <si>
    <t>Wywiezienie ziemi samochodami skrzyniowymi na odległość do 1km, grunt kategorii I-II</t>
  </si>
  <si>
    <t>Wywiezienie ziemi samochodami samowyładowczymi - na każdy następny 1km ponad 1km</t>
  </si>
  <si>
    <t>Ławki parkowe - obudowa drewniana siedzenia - drewno  egzotyczne LAPACHO</t>
  </si>
  <si>
    <t>Montaż kosza na śmieci</t>
  </si>
  <si>
    <t>UL. UZDROWISKOWA - DROGA ROWEROWA</t>
  </si>
  <si>
    <t>ROBOTY PRZYGOTOWAWCZE I ROZBIÓRKOWE</t>
  </si>
  <si>
    <t>netto Uzdrowiskowa  - droga rowerowa</t>
  </si>
  <si>
    <t>UL. UZDROWISKOWA - CHODNIK</t>
  </si>
  <si>
    <t>PODBUDOWY</t>
  </si>
  <si>
    <t>ELEMENTY ULIC</t>
  </si>
  <si>
    <t>ROBOTY WYKOŃCZENIOWE</t>
  </si>
  <si>
    <t>ZIELEŃ</t>
  </si>
  <si>
    <t>netto Uzdrowiskowa  - chodnik</t>
  </si>
  <si>
    <t>ROBOTY ROZBIÓRKOWE</t>
  </si>
  <si>
    <t>VII</t>
  </si>
  <si>
    <t>Mechaniczne ścinanie drzew z karczowaniem pni o średnicy 26-35 cm</t>
  </si>
  <si>
    <t>Mechaniczne ścinanie drzew z karczowaniem pni o średnicy 36-45 cm</t>
  </si>
  <si>
    <t>Mechaniczne ścinanie drzew z karczowaniem pni o średnicy 46-55 cm</t>
  </si>
  <si>
    <t>Ręczne kopanie rowów dla kabli w gruncie kategorii III</t>
  </si>
  <si>
    <t>Nasypanie warstwy piasku na dnie rowu kablowego o szerokości do 0,4m</t>
  </si>
  <si>
    <t>Ułożenie rur osłonowych z PCW o średnicy do 140mm</t>
  </si>
  <si>
    <t>Ułożenie rur osłonowych stalowych o średnicy do 200mm</t>
  </si>
  <si>
    <t>Układanie rur winidurowych karbowanych (giętkich) o średnicy do 23mm pod tynkiem w gotowych bruzdach</t>
  </si>
  <si>
    <t>Ręczne zasypywanie rowów dla kabli w gruncie kategorii III</t>
  </si>
  <si>
    <t>Ręczne układanie kabli o masie do 1,0kg/m w rowach kablowych</t>
  </si>
  <si>
    <t>Układanie kabli o masie do 1kg/m w rurach</t>
  </si>
  <si>
    <t>Układanie kabli o masie do 0,5kg/m w rurach</t>
  </si>
  <si>
    <t>Zarobienie na sucho końca kabla 4-żyłowego o przekroju żył do 25 mm2 na napięcie do 1kV o izolacji i powłoce z tworzyw sztucznych</t>
  </si>
  <si>
    <t>Zarobienie końca kabla 3-żyłowego o przekroju żył do 4 mm2 na napięcie do 1kV o izolacji i powłoce z tworzyw sztucznych</t>
  </si>
  <si>
    <t>Montaż uziomów poziomych w wykopie</t>
  </si>
  <si>
    <t>Montaż przewodów uziemiających na słupach</t>
  </si>
  <si>
    <t>Montaż latarń oświetleniowych parkowych (ogrodowych) z ustawieniem fundamentu prefabrykowanego</t>
  </si>
  <si>
    <t>Montaż wysięgników rurowych o masie do 15kg mocowanych na słupie</t>
  </si>
  <si>
    <t>Montaż przewodów do opraw oświetleniowych wciąganych w słupy, rury osłonowe i wysięgniki przy wysokości latarni do 7m</t>
  </si>
  <si>
    <t>Montaż opraw stylowych w podłożu</t>
  </si>
  <si>
    <t>Montaż opraw stylowych na murkach</t>
  </si>
  <si>
    <t>Tablica bezpiecznikowa wnękowa</t>
  </si>
  <si>
    <t>Badanie linii kablowej 4 żyłowej niskiego napięcia</t>
  </si>
  <si>
    <t>odcinek</t>
  </si>
  <si>
    <t>Badania i pomiary instalacji uziemienia ochronnego lub roboczego - pierwszy pomiar</t>
  </si>
  <si>
    <t>Badania i pomiary instalacji uziemienia ochronnego lub roboczego - każdy następny pomiar</t>
  </si>
  <si>
    <t>Sprawdzenie samoczynnego wyłączania zasilania - pierwsza próba</t>
  </si>
  <si>
    <t>próbę</t>
  </si>
  <si>
    <t>Sprawdzenie samoczynnego wyłączania zasilania - następna próba</t>
  </si>
  <si>
    <t>UL. UZDROWISKOWA - OŚWIETLENIE</t>
  </si>
  <si>
    <t>ROBOTY KABLOWE</t>
  </si>
  <si>
    <t>MONTAŻ OŚWIETLENIA</t>
  </si>
  <si>
    <t>BADANIA I POMIARY</t>
  </si>
  <si>
    <t>netto Uzdrowiskowa  - oświetlenie</t>
  </si>
  <si>
    <t>razem netto Uzdrowiskowa i Nad Świną</t>
  </si>
  <si>
    <t>ST</t>
  </si>
  <si>
    <t>D-07.07.01</t>
  </si>
  <si>
    <t>Humusowanie (rozścielenie ziemi urodzajnej) skarp z obsianiemtrawą przy grubości warstwy ziemi 10 cm. Pielęgnacja trawników(D-09.01.01)</t>
  </si>
  <si>
    <t>Rozebranie nawierzchni z drogowych płyt betonowych o grubości 15 cm</t>
  </si>
  <si>
    <t>Betonowanie ław fundamentowych pod murek na placu rekreacyjnym</t>
  </si>
  <si>
    <t xml:space="preserve">Cięcie piłą nawierzchni bitumicznych na gł. 10 cm, 26-75 pojazdów na godzinę w celu wymiany krawężnika </t>
  </si>
  <si>
    <t>Koryta wykonywane mechanicznie gł. 20 cm w gruncie kat. II-VI na całej szerokości drogi rowerowej- obok czynnego pasa jezdni (26-75 poj)</t>
  </si>
  <si>
    <t>Podbudowy z gruntu stabilizowanego cementem o Rm=1.5MPa warstwa gr. 10 cm-plac</t>
  </si>
  <si>
    <t xml:space="preserve">Koryta wykonywane mechanicznie gł. 20 cm w gruncie kat. II-VI na całej szerokościplaców rekreacyjnych- obok czynnego pasa jezdni (26-75 poj) </t>
  </si>
  <si>
    <t>Warstwy podsypkowe piaskowe zagęszczane ręcznie o gr.5 cm - obok czynnego pasa jezdni (26-75 poj)</t>
  </si>
  <si>
    <t>Roboty pomiarowe przy liniowych robotach ziemnych - trasa drogi w terenie równinnym</t>
  </si>
  <si>
    <t xml:space="preserve">Ręczne ścinanie i karczowanie rzadkich krzaków i podszycia </t>
  </si>
  <si>
    <t xml:space="preserve">Zabezpieczenie drzew o śr. ponad 30 cm na okres wykonywania robót ziemnych </t>
  </si>
  <si>
    <t>Roboty remontowe - cięcie piłą nawierzchni bitumicznych na gł. 6-10 cm</t>
  </si>
  <si>
    <t xml:space="preserve">Mechaniczne rozebranie nawierzchni z mieszanek mineralno-bitumicznych o grub. 3 cm </t>
  </si>
  <si>
    <t>Mechaniczne rozebranie nawierzchni z mieszanek mineralno-bitumicznych - dalszy 1 cm grub. (D-01.02.04)</t>
  </si>
  <si>
    <t>Rozebranie obrzeży betonowych na podsypce piaskowej</t>
  </si>
  <si>
    <t xml:space="preserve">Rozebranie nawierzchni z czerwonej betonowej kostki brukowej na podsypce cem.piaskowej do ponownego wykorzystania </t>
  </si>
  <si>
    <t xml:space="preserve">Załadowanie i wywiezienie gruzu z terenu rozbiórki przy mechanicznym załadowaniu i wyładowaniu samochodem samowyładowczym na odleg. 1 km </t>
  </si>
  <si>
    <t>Wywiezienie gruzu z terenu rozbiórki przy mechanicznym załadowaniu i wyładowaniu samoch.samowył.- dod.za każdy nast.rozp. 1 km</t>
  </si>
  <si>
    <t xml:space="preserve">Usunięcie warstwy ziemi urodzajnej (humusu) o grubości do 15 cm za pomocą spycharek </t>
  </si>
  <si>
    <t>Wywóz nadmiaru ziemi samochodami samowyładowczymi na odległość do 1 km</t>
  </si>
  <si>
    <t xml:space="preserve">Wywóz nadmiaru ziemi samochodami samowyładowczymi - za każdy nast. 1 km </t>
  </si>
  <si>
    <t>Mechaniczne profilowanie i zagęszenie podłoża pod warstwy konstrukcyjne nawierzchni w gr.kat.I-IV</t>
  </si>
  <si>
    <t>Wykonanie i zagęszczenie mechanicze warstwy odsączającej - grub.warstwy po zag. 10 cm</t>
  </si>
  <si>
    <t>Warstwa górna podbudowy z kruszywa łamanego o grubości po zagęszczeniu 8cm</t>
  </si>
  <si>
    <t>Warstwa dolna podbudowy z kruszywa łamanego o grubości po zagęszczeniu 15cm</t>
  </si>
  <si>
    <t xml:space="preserve">Chodniki z płytek betonowych na białym cemencie 25x25x6cm wraz z infułami 35x25x6cm na podsypce cem.piaskowej </t>
  </si>
  <si>
    <t>Nawierzchnia z granitowej kostki kamiennej nieregularnej 4/6cm na podsypce cementowo-piaskowej - opaski chodnika</t>
  </si>
  <si>
    <t>Krawężniki betonowe o wymiarach 15x30cm wystające na podsypce piaskowej</t>
  </si>
  <si>
    <t>Krawężniki betonowe o wymiarach 15x35cm wtopione na podsypce piaskowej</t>
  </si>
  <si>
    <t xml:space="preserve">Obrzeża betonowe o wym. 30x8 cm na podsypce cem.piaskowej </t>
  </si>
  <si>
    <t xml:space="preserve">Roboty ziemne (dostarczenie ziemi urodzajnej) samochodami samowyładowczymi do 5t </t>
  </si>
  <si>
    <t>Dodatek za każdy następny 1cm humusu przy humusowaniu skarp z obsianiem</t>
  </si>
  <si>
    <t>Wywożenie pociętego drewna na odległość do 9 km</t>
  </si>
  <si>
    <t>Profilowanie i zagęszczanie podłoża wykonywane mechanicznie w gruncie kat. II-IV pod warstwy konstrukcyjne nawierzchni</t>
  </si>
  <si>
    <t>Mechaniczne ścinanie drzew z karczowaniem pni o średnicy 56-65 cm</t>
  </si>
  <si>
    <t>Załadowanie i wywiezienie gruzu z terenu rozbiórki przy mechanicznym załadowaniu i wyładowaniu samochodem samowyładowczym na odleg. 1 km., koszty utylizacji</t>
  </si>
  <si>
    <t>Koryta wykonywane mechanicznie gł. 40 cm w gruncie kat. II-VI na całej szerokości projektowanej drogi rowerowej</t>
  </si>
  <si>
    <t>Koryta wykonywane mechanicznie gł. 53 cm w gruncie kat. II-VI na całej szerokości jezdni i chodników</t>
  </si>
  <si>
    <t>Koryta wykonywane mechanicznie gł. 36 cm w gruncie kat. II-VI pod konstrukcję placu rekreacyjnego</t>
  </si>
  <si>
    <t>Załącznik nr 4.2 do siwz nr WIM.271.1.1.2017</t>
  </si>
  <si>
    <t>ST.01</t>
  </si>
  <si>
    <t>ST.02</t>
  </si>
  <si>
    <t>ST.15</t>
  </si>
  <si>
    <t>ST.03</t>
  </si>
  <si>
    <t>ST.05</t>
  </si>
  <si>
    <t>ST.06</t>
  </si>
  <si>
    <t>ST.04</t>
  </si>
  <si>
    <t>ST.09</t>
  </si>
  <si>
    <t>ST.18</t>
  </si>
  <si>
    <t>ST.07</t>
  </si>
  <si>
    <t>ST.10</t>
  </si>
  <si>
    <t>ST.14</t>
  </si>
  <si>
    <t>ST.13</t>
  </si>
  <si>
    <t>ST.12</t>
  </si>
  <si>
    <t>ST.11</t>
  </si>
  <si>
    <t>ST-06</t>
  </si>
  <si>
    <t>ST.08</t>
  </si>
  <si>
    <t>ST-14</t>
  </si>
  <si>
    <t>ST-15</t>
  </si>
  <si>
    <t>ST-01.02</t>
  </si>
  <si>
    <t>ST-01.08</t>
  </si>
  <si>
    <t>ST-01.01</t>
  </si>
  <si>
    <t>ST -01.03</t>
  </si>
  <si>
    <t>ST -01.11</t>
  </si>
  <si>
    <t>ST-01.10</t>
  </si>
  <si>
    <t>ST-01.11</t>
  </si>
  <si>
    <t>ST-01.04</t>
  </si>
  <si>
    <t>ST-01.07</t>
  </si>
  <si>
    <t>ST-01.16</t>
  </si>
  <si>
    <t>ST-01.12</t>
  </si>
  <si>
    <t>ST-01.06</t>
  </si>
  <si>
    <t>ST-01.14</t>
  </si>
  <si>
    <t>ST-01.17</t>
  </si>
  <si>
    <t>ST-01.15</t>
  </si>
  <si>
    <t>"Zakres rzeczowo - finansowy robót-zmiana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</si>
</sst>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64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4" fontId="8" fillId="2" borderId="0" xfId="0" applyNumberFormat="1" applyFont="1" applyFill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right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right" vertical="center"/>
    </xf>
    <xf numFmtId="4" fontId="8" fillId="2" borderId="9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right" vertical="center"/>
    </xf>
    <xf numFmtId="4" fontId="10" fillId="2" borderId="11" xfId="0" applyNumberFormat="1" applyFont="1" applyFill="1" applyBorder="1" applyAlignment="1">
      <alignment horizontal="right" vertical="center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/>
    </xf>
    <xf numFmtId="4" fontId="10" fillId="2" borderId="1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2" borderId="10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4" fontId="8" fillId="0" borderId="20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4" fontId="10" fillId="0" borderId="18" xfId="0" applyNumberFormat="1" applyFont="1" applyBorder="1" applyAlignment="1">
      <alignment vertical="center"/>
    </xf>
    <xf numFmtId="4" fontId="10" fillId="2" borderId="0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4" fontId="10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 wrapText="1"/>
    </xf>
    <xf numFmtId="4" fontId="8" fillId="0" borderId="14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9"/>
  <sheetViews>
    <sheetView showZeros="0" tabSelected="1" zoomScaleNormal="100" workbookViewId="0">
      <selection activeCell="D19" sqref="D19"/>
    </sheetView>
  </sheetViews>
  <sheetFormatPr defaultRowHeight="12.75"/>
  <cols>
    <col min="1" max="1" width="5.5" style="36" customWidth="1"/>
    <col min="2" max="2" width="11.25" style="182" customWidth="1"/>
    <col min="3" max="3" width="61" style="39" customWidth="1"/>
    <col min="4" max="4" width="5.25" style="27" customWidth="1"/>
    <col min="5" max="5" width="7.875" style="10" customWidth="1"/>
    <col min="6" max="6" width="10.875" style="36" customWidth="1"/>
    <col min="7" max="7" width="9.125" style="37" bestFit="1" customWidth="1"/>
    <col min="8" max="8" width="10.5" style="55" customWidth="1"/>
    <col min="9" max="16384" width="9" style="93"/>
  </cols>
  <sheetData>
    <row r="1" spans="1:8">
      <c r="B1" s="160"/>
      <c r="C1" s="28" t="s">
        <v>202</v>
      </c>
      <c r="D1" s="94"/>
      <c r="E1" s="191" t="s">
        <v>21</v>
      </c>
      <c r="F1" s="192"/>
      <c r="G1" s="192"/>
      <c r="H1" s="192"/>
    </row>
    <row r="2" spans="1:8">
      <c r="B2" s="160"/>
      <c r="C2" s="28"/>
      <c r="D2" s="94"/>
      <c r="E2" s="192"/>
      <c r="F2" s="192"/>
      <c r="G2" s="192"/>
      <c r="H2" s="192"/>
    </row>
    <row r="3" spans="1:8">
      <c r="B3" s="160"/>
      <c r="C3" s="29"/>
      <c r="D3" s="94"/>
      <c r="E3" s="192"/>
      <c r="F3" s="192"/>
      <c r="G3" s="192"/>
      <c r="H3" s="192"/>
    </row>
    <row r="4" spans="1:8">
      <c r="B4" s="160"/>
      <c r="C4" s="28"/>
      <c r="D4" s="94"/>
    </row>
    <row r="5" spans="1:8">
      <c r="B5" s="193" t="s">
        <v>237</v>
      </c>
      <c r="C5" s="193"/>
      <c r="D5" s="193"/>
      <c r="E5" s="193"/>
      <c r="F5" s="193"/>
      <c r="G5" s="193"/>
      <c r="H5" s="193"/>
    </row>
    <row r="6" spans="1:8" ht="31.5" customHeight="1">
      <c r="B6" s="194" t="s">
        <v>22</v>
      </c>
      <c r="C6" s="194"/>
      <c r="D6" s="194"/>
      <c r="E6" s="194"/>
      <c r="F6" s="194"/>
      <c r="G6" s="194"/>
      <c r="H6" s="194"/>
    </row>
    <row r="7" spans="1:8">
      <c r="A7" s="43"/>
      <c r="B7" s="161"/>
      <c r="C7" s="24"/>
      <c r="D7" s="30"/>
      <c r="E7" s="11"/>
    </row>
    <row r="8" spans="1:8" s="28" customFormat="1" ht="38.25">
      <c r="A8" s="1" t="s">
        <v>1</v>
      </c>
      <c r="B8" s="162" t="s">
        <v>161</v>
      </c>
      <c r="C8" s="25" t="s">
        <v>0</v>
      </c>
      <c r="D8" s="25" t="s">
        <v>2</v>
      </c>
      <c r="E8" s="41" t="s">
        <v>9</v>
      </c>
      <c r="F8" s="107" t="s">
        <v>11</v>
      </c>
      <c r="G8" s="45" t="s">
        <v>20</v>
      </c>
      <c r="H8" s="56" t="s">
        <v>10</v>
      </c>
    </row>
    <row r="9" spans="1:8" s="31" customFormat="1" ht="13.5" thickBot="1">
      <c r="A9" s="60">
        <v>1</v>
      </c>
      <c r="B9" s="163">
        <v>2</v>
      </c>
      <c r="C9" s="62">
        <v>3</v>
      </c>
      <c r="D9" s="61">
        <v>4</v>
      </c>
      <c r="E9" s="61">
        <v>5</v>
      </c>
      <c r="F9" s="63">
        <v>6</v>
      </c>
      <c r="G9" s="63">
        <v>7</v>
      </c>
      <c r="H9" s="158">
        <v>8</v>
      </c>
    </row>
    <row r="10" spans="1:8" s="31" customFormat="1" ht="24.95" customHeight="1" thickBot="1">
      <c r="A10" s="48"/>
      <c r="B10" s="164"/>
      <c r="C10" s="97" t="s">
        <v>115</v>
      </c>
      <c r="D10" s="49"/>
      <c r="E10" s="71"/>
      <c r="F10" s="108"/>
      <c r="G10" s="42"/>
      <c r="H10" s="114"/>
    </row>
    <row r="11" spans="1:8" ht="13.5" thickBot="1">
      <c r="A11" s="34" t="s">
        <v>12</v>
      </c>
      <c r="B11" s="165"/>
      <c r="C11" s="26" t="s">
        <v>23</v>
      </c>
      <c r="D11" s="5"/>
      <c r="E11" s="12"/>
      <c r="F11" s="109"/>
      <c r="G11" s="38"/>
      <c r="H11" s="58">
        <f>SUM(H12:H20)</f>
        <v>0</v>
      </c>
    </row>
    <row r="12" spans="1:8">
      <c r="A12" s="4">
        <v>1</v>
      </c>
      <c r="B12" s="155" t="s">
        <v>203</v>
      </c>
      <c r="C12" s="6" t="s">
        <v>18</v>
      </c>
      <c r="D12" s="77" t="s">
        <v>3</v>
      </c>
      <c r="E12" s="82">
        <v>1.1199999999999999</v>
      </c>
      <c r="F12" s="110"/>
      <c r="G12" s="22"/>
      <c r="H12" s="59">
        <f>ROUND(E12*F12,2)</f>
        <v>0</v>
      </c>
    </row>
    <row r="13" spans="1:8" ht="15.75">
      <c r="A13" s="1">
        <v>2</v>
      </c>
      <c r="B13" s="166" t="s">
        <v>204</v>
      </c>
      <c r="C13" s="2" t="s">
        <v>30</v>
      </c>
      <c r="D13" s="78" t="s">
        <v>4</v>
      </c>
      <c r="E13" s="80">
        <v>40</v>
      </c>
      <c r="F13" s="111"/>
      <c r="G13" s="20"/>
      <c r="H13" s="57">
        <f t="shared" ref="H13:H64" si="0">ROUND(E13*F13,2)</f>
        <v>0</v>
      </c>
    </row>
    <row r="14" spans="1:8" ht="25.5">
      <c r="A14" s="4">
        <v>3</v>
      </c>
      <c r="B14" s="166" t="s">
        <v>204</v>
      </c>
      <c r="C14" s="2" t="s">
        <v>166</v>
      </c>
      <c r="D14" s="78" t="s">
        <v>68</v>
      </c>
      <c r="E14" s="80">
        <v>1000</v>
      </c>
      <c r="F14" s="111"/>
      <c r="G14" s="20">
        <v>1.5</v>
      </c>
      <c r="H14" s="57">
        <f>ROUND(E14*F14*G14,2)</f>
        <v>0</v>
      </c>
    </row>
    <row r="15" spans="1:8">
      <c r="A15" s="1">
        <v>4</v>
      </c>
      <c r="B15" s="166" t="s">
        <v>204</v>
      </c>
      <c r="C15" s="2" t="s">
        <v>74</v>
      </c>
      <c r="D15" s="78" t="s">
        <v>68</v>
      </c>
      <c r="E15" s="80">
        <v>1000</v>
      </c>
      <c r="F15" s="111"/>
      <c r="G15" s="20"/>
      <c r="H15" s="57">
        <f t="shared" si="0"/>
        <v>0</v>
      </c>
    </row>
    <row r="16" spans="1:8">
      <c r="A16" s="4">
        <v>5</v>
      </c>
      <c r="B16" s="166" t="s">
        <v>204</v>
      </c>
      <c r="C16" s="2" t="s">
        <v>70</v>
      </c>
      <c r="D16" s="78" t="s">
        <v>69</v>
      </c>
      <c r="E16" s="80">
        <v>87.808000000000007</v>
      </c>
      <c r="F16" s="111"/>
      <c r="G16" s="20"/>
      <c r="H16" s="57">
        <f t="shared" si="0"/>
        <v>0</v>
      </c>
    </row>
    <row r="17" spans="1:8" ht="25.5">
      <c r="A17" s="1">
        <v>6</v>
      </c>
      <c r="B17" s="166" t="s">
        <v>204</v>
      </c>
      <c r="C17" s="2" t="s">
        <v>31</v>
      </c>
      <c r="D17" s="78" t="s">
        <v>69</v>
      </c>
      <c r="E17" s="80">
        <v>200.584</v>
      </c>
      <c r="F17" s="111"/>
      <c r="G17" s="20"/>
      <c r="H17" s="57">
        <f t="shared" si="0"/>
        <v>0</v>
      </c>
    </row>
    <row r="18" spans="1:8">
      <c r="A18" s="4">
        <v>7</v>
      </c>
      <c r="B18" s="167" t="s">
        <v>205</v>
      </c>
      <c r="C18" s="51" t="s">
        <v>32</v>
      </c>
      <c r="D18" s="94" t="s">
        <v>71</v>
      </c>
      <c r="E18" s="80">
        <v>8</v>
      </c>
      <c r="F18" s="112"/>
      <c r="G18" s="23"/>
      <c r="H18" s="64">
        <f t="shared" si="0"/>
        <v>0</v>
      </c>
    </row>
    <row r="19" spans="1:8">
      <c r="A19" s="1">
        <v>8</v>
      </c>
      <c r="B19" s="167" t="s">
        <v>205</v>
      </c>
      <c r="C19" s="2" t="s">
        <v>33</v>
      </c>
      <c r="D19" s="79" t="s">
        <v>71</v>
      </c>
      <c r="E19" s="80">
        <v>3</v>
      </c>
      <c r="F19" s="111"/>
      <c r="G19" s="73"/>
      <c r="H19" s="57">
        <f t="shared" si="0"/>
        <v>0</v>
      </c>
    </row>
    <row r="20" spans="1:8" ht="13.5" thickBot="1">
      <c r="A20" s="4">
        <v>9</v>
      </c>
      <c r="B20" s="167" t="s">
        <v>205</v>
      </c>
      <c r="C20" s="51" t="s">
        <v>72</v>
      </c>
      <c r="D20" s="79" t="s">
        <v>71</v>
      </c>
      <c r="E20" s="83">
        <v>3</v>
      </c>
      <c r="F20" s="112"/>
      <c r="G20" s="74"/>
      <c r="H20" s="76">
        <f t="shared" si="0"/>
        <v>0</v>
      </c>
    </row>
    <row r="21" spans="1:8" ht="13.5" thickBot="1">
      <c r="A21" s="40" t="s">
        <v>13</v>
      </c>
      <c r="B21" s="168"/>
      <c r="C21" s="26" t="s">
        <v>24</v>
      </c>
      <c r="D21" s="8"/>
      <c r="E21" s="21"/>
      <c r="F21" s="109"/>
      <c r="G21" s="38"/>
      <c r="H21" s="75">
        <f>SUM(H22:H26)</f>
        <v>0</v>
      </c>
    </row>
    <row r="22" spans="1:8" ht="25.5">
      <c r="A22" s="47">
        <v>10</v>
      </c>
      <c r="B22" s="169" t="s">
        <v>206</v>
      </c>
      <c r="C22" s="6" t="s">
        <v>167</v>
      </c>
      <c r="D22" s="4" t="s">
        <v>4</v>
      </c>
      <c r="E22" s="82">
        <v>2472</v>
      </c>
      <c r="F22" s="110"/>
      <c r="G22" s="22">
        <v>1.1499999999999999</v>
      </c>
      <c r="H22" s="59">
        <f>ROUND(E22*F22*G22,2)</f>
        <v>0</v>
      </c>
    </row>
    <row r="23" spans="1:8" ht="50.25" customHeight="1">
      <c r="A23" s="1">
        <v>11</v>
      </c>
      <c r="B23" s="169" t="s">
        <v>206</v>
      </c>
      <c r="C23" s="2" t="s">
        <v>169</v>
      </c>
      <c r="D23" s="3" t="s">
        <v>4</v>
      </c>
      <c r="E23" s="80">
        <v>328</v>
      </c>
      <c r="F23" s="111"/>
      <c r="G23" s="20">
        <v>1.25</v>
      </c>
      <c r="H23" s="59">
        <f>ROUND(E23*F23*G23,2)</f>
        <v>0</v>
      </c>
    </row>
    <row r="24" spans="1:8" ht="25.5">
      <c r="A24" s="47">
        <v>12</v>
      </c>
      <c r="B24" s="169" t="s">
        <v>206</v>
      </c>
      <c r="C24" s="2" t="s">
        <v>34</v>
      </c>
      <c r="D24" s="3" t="s">
        <v>69</v>
      </c>
      <c r="E24" s="80">
        <v>5.6000000000000005</v>
      </c>
      <c r="F24" s="111"/>
      <c r="G24" s="20"/>
      <c r="H24" s="57">
        <f t="shared" si="0"/>
        <v>0</v>
      </c>
    </row>
    <row r="25" spans="1:8" ht="25.5">
      <c r="A25" s="1">
        <v>13</v>
      </c>
      <c r="B25" s="169" t="s">
        <v>206</v>
      </c>
      <c r="C25" s="2" t="s">
        <v>35</v>
      </c>
      <c r="D25" s="3" t="s">
        <v>69</v>
      </c>
      <c r="E25" s="80">
        <v>14.4</v>
      </c>
      <c r="F25" s="111"/>
      <c r="G25" s="20"/>
      <c r="H25" s="57">
        <f t="shared" si="0"/>
        <v>0</v>
      </c>
    </row>
    <row r="26" spans="1:8" ht="13.5" thickBot="1">
      <c r="A26" s="47">
        <v>14</v>
      </c>
      <c r="B26" s="169" t="s">
        <v>206</v>
      </c>
      <c r="C26" s="51" t="s">
        <v>36</v>
      </c>
      <c r="D26" s="7" t="s">
        <v>69</v>
      </c>
      <c r="E26" s="86">
        <v>683.2</v>
      </c>
      <c r="F26" s="112"/>
      <c r="G26" s="23"/>
      <c r="H26" s="64">
        <f t="shared" si="0"/>
        <v>0</v>
      </c>
    </row>
    <row r="27" spans="1:8" ht="13.5" thickBot="1">
      <c r="A27" s="40" t="s">
        <v>76</v>
      </c>
      <c r="B27" s="168"/>
      <c r="C27" s="32" t="s">
        <v>25</v>
      </c>
      <c r="D27" s="8"/>
      <c r="E27" s="21"/>
      <c r="F27" s="109"/>
      <c r="G27" s="38"/>
      <c r="H27" s="58">
        <f>SUM(H28:H31)</f>
        <v>0</v>
      </c>
    </row>
    <row r="28" spans="1:8" ht="15.75">
      <c r="A28" s="47">
        <v>15</v>
      </c>
      <c r="B28" s="169" t="s">
        <v>207</v>
      </c>
      <c r="C28" s="6" t="s">
        <v>168</v>
      </c>
      <c r="D28" s="4" t="s">
        <v>4</v>
      </c>
      <c r="E28" s="82">
        <v>328</v>
      </c>
      <c r="F28" s="110"/>
      <c r="G28" s="22"/>
      <c r="H28" s="59">
        <f t="shared" si="0"/>
        <v>0</v>
      </c>
    </row>
    <row r="29" spans="1:8" ht="25.5">
      <c r="A29" s="1">
        <v>16</v>
      </c>
      <c r="B29" s="162" t="s">
        <v>208</v>
      </c>
      <c r="C29" s="2" t="s">
        <v>43</v>
      </c>
      <c r="D29" s="3" t="s">
        <v>4</v>
      </c>
      <c r="E29" s="80">
        <v>100</v>
      </c>
      <c r="F29" s="111"/>
      <c r="G29" s="20"/>
      <c r="H29" s="57">
        <f t="shared" si="0"/>
        <v>0</v>
      </c>
    </row>
    <row r="30" spans="1:8" ht="15.75">
      <c r="A30" s="47">
        <v>17</v>
      </c>
      <c r="B30" s="162" t="s">
        <v>208</v>
      </c>
      <c r="C30" s="2" t="s">
        <v>44</v>
      </c>
      <c r="D30" s="3" t="s">
        <v>4</v>
      </c>
      <c r="E30" s="80">
        <v>2472</v>
      </c>
      <c r="F30" s="111"/>
      <c r="G30" s="20"/>
      <c r="H30" s="57">
        <f t="shared" si="0"/>
        <v>0</v>
      </c>
    </row>
    <row r="31" spans="1:8" ht="26.25" thickBot="1">
      <c r="A31" s="1">
        <v>18</v>
      </c>
      <c r="B31" s="170" t="s">
        <v>208</v>
      </c>
      <c r="C31" s="51" t="s">
        <v>45</v>
      </c>
      <c r="D31" s="7" t="s">
        <v>4</v>
      </c>
      <c r="E31" s="83">
        <v>56</v>
      </c>
      <c r="F31" s="112"/>
      <c r="G31" s="23"/>
      <c r="H31" s="64">
        <f t="shared" si="0"/>
        <v>0</v>
      </c>
    </row>
    <row r="32" spans="1:8" ht="13.5" thickBot="1">
      <c r="A32" s="34" t="s">
        <v>14</v>
      </c>
      <c r="B32" s="165" t="s">
        <v>5</v>
      </c>
      <c r="C32" s="33" t="s">
        <v>27</v>
      </c>
      <c r="D32" s="9"/>
      <c r="E32" s="18"/>
      <c r="F32" s="109"/>
      <c r="G32" s="38"/>
      <c r="H32" s="58">
        <f>SUM(H33:H35)</f>
        <v>0</v>
      </c>
    </row>
    <row r="33" spans="1:8">
      <c r="A33" s="4">
        <v>19</v>
      </c>
      <c r="B33" s="171" t="s">
        <v>209</v>
      </c>
      <c r="C33" s="65" t="s">
        <v>39</v>
      </c>
      <c r="D33" s="4" t="s">
        <v>69</v>
      </c>
      <c r="E33" s="82">
        <v>57.488</v>
      </c>
      <c r="F33" s="110"/>
      <c r="G33" s="22"/>
      <c r="H33" s="59">
        <f t="shared" si="0"/>
        <v>0</v>
      </c>
    </row>
    <row r="34" spans="1:8" ht="25.5">
      <c r="A34" s="3">
        <v>20</v>
      </c>
      <c r="B34" s="172" t="s">
        <v>209</v>
      </c>
      <c r="C34" s="53" t="s">
        <v>37</v>
      </c>
      <c r="D34" s="52" t="s">
        <v>68</v>
      </c>
      <c r="E34" s="80">
        <v>1000</v>
      </c>
      <c r="F34" s="111"/>
      <c r="G34" s="20"/>
      <c r="H34" s="57">
        <f t="shared" si="0"/>
        <v>0</v>
      </c>
    </row>
    <row r="35" spans="1:8" ht="26.25" thickBot="1">
      <c r="A35" s="4">
        <v>21</v>
      </c>
      <c r="B35" s="172" t="s">
        <v>209</v>
      </c>
      <c r="C35" s="68" t="s">
        <v>38</v>
      </c>
      <c r="D35" s="67" t="s">
        <v>68</v>
      </c>
      <c r="E35" s="83">
        <v>2128</v>
      </c>
      <c r="F35" s="112"/>
      <c r="G35" s="23"/>
      <c r="H35" s="64">
        <f t="shared" si="0"/>
        <v>0</v>
      </c>
    </row>
    <row r="36" spans="1:8" ht="13.5" thickBot="1">
      <c r="A36" s="34" t="s">
        <v>15</v>
      </c>
      <c r="B36" s="165" t="s">
        <v>6</v>
      </c>
      <c r="C36" s="26" t="s">
        <v>26</v>
      </c>
      <c r="D36" s="5"/>
      <c r="E36" s="19"/>
      <c r="F36" s="109"/>
      <c r="G36" s="38"/>
      <c r="H36" s="58">
        <f>SUM(H37:H43)</f>
        <v>0</v>
      </c>
    </row>
    <row r="37" spans="1:8" ht="25.5">
      <c r="A37" s="4">
        <v>22</v>
      </c>
      <c r="B37" s="162" t="s">
        <v>208</v>
      </c>
      <c r="C37" s="6" t="s">
        <v>40</v>
      </c>
      <c r="D37" s="4" t="s">
        <v>4</v>
      </c>
      <c r="E37" s="82">
        <v>328</v>
      </c>
      <c r="F37" s="110"/>
      <c r="G37" s="22"/>
      <c r="H37" s="59">
        <f t="shared" si="0"/>
        <v>0</v>
      </c>
    </row>
    <row r="38" spans="1:8" ht="38.25">
      <c r="A38" s="3">
        <v>23</v>
      </c>
      <c r="B38" s="172" t="s">
        <v>210</v>
      </c>
      <c r="C38" s="2" t="s">
        <v>73</v>
      </c>
      <c r="D38" s="3" t="s">
        <v>4</v>
      </c>
      <c r="E38" s="80">
        <v>100</v>
      </c>
      <c r="F38" s="111"/>
      <c r="G38" s="20"/>
      <c r="H38" s="57">
        <f t="shared" si="0"/>
        <v>0</v>
      </c>
    </row>
    <row r="39" spans="1:8" ht="38.25">
      <c r="A39" s="4">
        <v>24</v>
      </c>
      <c r="B39" s="172" t="s">
        <v>210</v>
      </c>
      <c r="C39" s="2" t="s">
        <v>42</v>
      </c>
      <c r="D39" s="3" t="s">
        <v>4</v>
      </c>
      <c r="E39" s="80">
        <v>100</v>
      </c>
      <c r="F39" s="111"/>
      <c r="G39" s="20"/>
      <c r="H39" s="57">
        <f t="shared" si="0"/>
        <v>0</v>
      </c>
    </row>
    <row r="40" spans="1:8" ht="25.5">
      <c r="A40" s="3">
        <v>25</v>
      </c>
      <c r="B40" s="162" t="s">
        <v>208</v>
      </c>
      <c r="C40" s="2" t="s">
        <v>170</v>
      </c>
      <c r="D40" s="3" t="s">
        <v>4</v>
      </c>
      <c r="E40" s="80">
        <v>2472</v>
      </c>
      <c r="F40" s="111"/>
      <c r="G40" s="20">
        <v>0.4</v>
      </c>
      <c r="H40" s="59">
        <f>ROUND(E40*F40*G40,2)</f>
        <v>0</v>
      </c>
    </row>
    <row r="41" spans="1:8" ht="25.5">
      <c r="A41" s="4">
        <v>26</v>
      </c>
      <c r="B41" s="172" t="s">
        <v>211</v>
      </c>
      <c r="C41" s="2" t="s">
        <v>46</v>
      </c>
      <c r="D41" s="3" t="s">
        <v>4</v>
      </c>
      <c r="E41" s="80">
        <v>2472</v>
      </c>
      <c r="F41" s="111"/>
      <c r="G41" s="20"/>
      <c r="H41" s="57">
        <f t="shared" si="0"/>
        <v>0</v>
      </c>
    </row>
    <row r="42" spans="1:8" ht="15.75">
      <c r="A42" s="3">
        <v>27</v>
      </c>
      <c r="B42" s="172" t="s">
        <v>210</v>
      </c>
      <c r="C42" s="2" t="s">
        <v>47</v>
      </c>
      <c r="D42" s="3" t="s">
        <v>4</v>
      </c>
      <c r="E42" s="80">
        <v>2472</v>
      </c>
      <c r="F42" s="111"/>
      <c r="G42" s="20"/>
      <c r="H42" s="57">
        <f t="shared" si="0"/>
        <v>0</v>
      </c>
    </row>
    <row r="43" spans="1:8" ht="26.25" thickBot="1">
      <c r="A43" s="4">
        <v>28</v>
      </c>
      <c r="B43" s="173" t="s">
        <v>212</v>
      </c>
      <c r="C43" s="51" t="s">
        <v>48</v>
      </c>
      <c r="D43" s="7" t="s">
        <v>4</v>
      </c>
      <c r="E43" s="83">
        <v>328</v>
      </c>
      <c r="F43" s="112"/>
      <c r="G43" s="23"/>
      <c r="H43" s="64">
        <f t="shared" si="0"/>
        <v>0</v>
      </c>
    </row>
    <row r="44" spans="1:8" s="35" customFormat="1" ht="13.5" thickBot="1">
      <c r="A44" s="34" t="s">
        <v>16</v>
      </c>
      <c r="B44" s="165" t="s">
        <v>7</v>
      </c>
      <c r="C44" s="32" t="s">
        <v>28</v>
      </c>
      <c r="D44" s="5"/>
      <c r="E44" s="81"/>
      <c r="F44" s="109"/>
      <c r="G44" s="38"/>
      <c r="H44" s="58">
        <f>SUM(H45:H59)</f>
        <v>0</v>
      </c>
    </row>
    <row r="45" spans="1:8" s="35" customFormat="1">
      <c r="A45" s="4">
        <v>29</v>
      </c>
      <c r="B45" s="171" t="s">
        <v>213</v>
      </c>
      <c r="C45" s="6" t="s">
        <v>53</v>
      </c>
      <c r="D45" s="4" t="s">
        <v>69</v>
      </c>
      <c r="E45" s="16">
        <v>18</v>
      </c>
      <c r="F45" s="110"/>
      <c r="G45" s="22"/>
      <c r="H45" s="57">
        <f t="shared" si="0"/>
        <v>0</v>
      </c>
    </row>
    <row r="46" spans="1:8" s="35" customFormat="1" ht="15.75">
      <c r="A46" s="4">
        <v>30</v>
      </c>
      <c r="B46" s="171" t="s">
        <v>213</v>
      </c>
      <c r="C46" s="6" t="s">
        <v>54</v>
      </c>
      <c r="D46" s="3" t="s">
        <v>4</v>
      </c>
      <c r="E46" s="16">
        <v>76.400000000000006</v>
      </c>
      <c r="F46" s="110"/>
      <c r="G46" s="22"/>
      <c r="H46" s="57">
        <f t="shared" si="0"/>
        <v>0</v>
      </c>
    </row>
    <row r="47" spans="1:8" s="35" customFormat="1">
      <c r="A47" s="4">
        <v>31</v>
      </c>
      <c r="B47" s="171" t="s">
        <v>214</v>
      </c>
      <c r="C47" s="6" t="s">
        <v>55</v>
      </c>
      <c r="D47" s="4" t="s">
        <v>71</v>
      </c>
      <c r="E47" s="16">
        <v>4</v>
      </c>
      <c r="F47" s="110"/>
      <c r="G47" s="22"/>
      <c r="H47" s="57">
        <f t="shared" si="0"/>
        <v>0</v>
      </c>
    </row>
    <row r="48" spans="1:8" s="35" customFormat="1">
      <c r="A48" s="4">
        <v>32</v>
      </c>
      <c r="B48" s="171" t="s">
        <v>214</v>
      </c>
      <c r="C48" s="6" t="s">
        <v>56</v>
      </c>
      <c r="D48" s="4" t="s">
        <v>71</v>
      </c>
      <c r="E48" s="16">
        <v>40</v>
      </c>
      <c r="F48" s="110"/>
      <c r="G48" s="22"/>
      <c r="H48" s="57">
        <f t="shared" si="0"/>
        <v>0</v>
      </c>
    </row>
    <row r="49" spans="1:8" s="35" customFormat="1">
      <c r="A49" s="4">
        <v>33</v>
      </c>
      <c r="B49" s="171" t="s">
        <v>214</v>
      </c>
      <c r="C49" s="6" t="s">
        <v>57</v>
      </c>
      <c r="D49" s="4" t="s">
        <v>71</v>
      </c>
      <c r="E49" s="16">
        <v>36</v>
      </c>
      <c r="F49" s="110"/>
      <c r="G49" s="22"/>
      <c r="H49" s="57">
        <f t="shared" si="0"/>
        <v>0</v>
      </c>
    </row>
    <row r="50" spans="1:8" s="35" customFormat="1">
      <c r="A50" s="4">
        <v>34</v>
      </c>
      <c r="B50" s="171" t="s">
        <v>214</v>
      </c>
      <c r="C50" s="6" t="s">
        <v>58</v>
      </c>
      <c r="D50" s="4" t="s">
        <v>71</v>
      </c>
      <c r="E50" s="16">
        <v>20</v>
      </c>
      <c r="F50" s="110"/>
      <c r="G50" s="22"/>
      <c r="H50" s="57">
        <f t="shared" si="0"/>
        <v>0</v>
      </c>
    </row>
    <row r="51" spans="1:8" s="35" customFormat="1" ht="15.75">
      <c r="A51" s="4">
        <v>35</v>
      </c>
      <c r="B51" s="171" t="s">
        <v>214</v>
      </c>
      <c r="C51" s="6" t="s">
        <v>59</v>
      </c>
      <c r="D51" s="3" t="s">
        <v>4</v>
      </c>
      <c r="E51" s="16">
        <v>36</v>
      </c>
      <c r="F51" s="110"/>
      <c r="G51" s="22"/>
      <c r="H51" s="57">
        <f t="shared" si="0"/>
        <v>0</v>
      </c>
    </row>
    <row r="52" spans="1:8" s="35" customFormat="1">
      <c r="A52" s="4">
        <v>36</v>
      </c>
      <c r="B52" s="171" t="s">
        <v>214</v>
      </c>
      <c r="C52" s="6" t="s">
        <v>62</v>
      </c>
      <c r="D52" s="4" t="s">
        <v>69</v>
      </c>
      <c r="E52" s="16">
        <v>2.6</v>
      </c>
      <c r="F52" s="110"/>
      <c r="G52" s="22"/>
      <c r="H52" s="57">
        <f t="shared" si="0"/>
        <v>0</v>
      </c>
    </row>
    <row r="53" spans="1:8" s="35" customFormat="1">
      <c r="A53" s="4">
        <v>37</v>
      </c>
      <c r="B53" s="171" t="s">
        <v>214</v>
      </c>
      <c r="C53" s="6" t="s">
        <v>63</v>
      </c>
      <c r="D53" s="4" t="s">
        <v>75</v>
      </c>
      <c r="E53" s="16">
        <v>1</v>
      </c>
      <c r="F53" s="110"/>
      <c r="G53" s="22"/>
      <c r="H53" s="57">
        <f t="shared" si="0"/>
        <v>0</v>
      </c>
    </row>
    <row r="54" spans="1:8" s="35" customFormat="1">
      <c r="A54" s="4">
        <v>38</v>
      </c>
      <c r="B54" s="171" t="s">
        <v>215</v>
      </c>
      <c r="C54" s="6" t="s">
        <v>60</v>
      </c>
      <c r="D54" s="4" t="s">
        <v>71</v>
      </c>
      <c r="E54" s="16">
        <v>4</v>
      </c>
      <c r="F54" s="110"/>
      <c r="G54" s="22"/>
      <c r="H54" s="57">
        <f t="shared" si="0"/>
        <v>0</v>
      </c>
    </row>
    <row r="55" spans="1:8" s="35" customFormat="1" ht="12.75" customHeight="1">
      <c r="A55" s="4">
        <v>39</v>
      </c>
      <c r="B55" s="171" t="s">
        <v>215</v>
      </c>
      <c r="C55" s="6" t="s">
        <v>61</v>
      </c>
      <c r="D55" s="4" t="s">
        <v>71</v>
      </c>
      <c r="E55" s="16">
        <v>59</v>
      </c>
      <c r="F55" s="110"/>
      <c r="G55" s="22"/>
      <c r="H55" s="57">
        <f t="shared" si="0"/>
        <v>0</v>
      </c>
    </row>
    <row r="56" spans="1:8" s="35" customFormat="1">
      <c r="A56" s="3">
        <v>40</v>
      </c>
      <c r="B56" s="171" t="s">
        <v>215</v>
      </c>
      <c r="C56" s="2" t="s">
        <v>64</v>
      </c>
      <c r="D56" s="3" t="s">
        <v>69</v>
      </c>
      <c r="E56" s="17">
        <v>2.4</v>
      </c>
      <c r="F56" s="111"/>
      <c r="G56" s="20"/>
      <c r="H56" s="57">
        <f t="shared" si="0"/>
        <v>0</v>
      </c>
    </row>
    <row r="57" spans="1:8" s="35" customFormat="1">
      <c r="A57" s="4">
        <v>41</v>
      </c>
      <c r="B57" s="171" t="s">
        <v>215</v>
      </c>
      <c r="C57" s="6" t="s">
        <v>65</v>
      </c>
      <c r="D57" s="4" t="s">
        <v>68</v>
      </c>
      <c r="E57" s="16">
        <v>8</v>
      </c>
      <c r="F57" s="110"/>
      <c r="G57" s="22"/>
      <c r="H57" s="57">
        <f t="shared" si="0"/>
        <v>0</v>
      </c>
    </row>
    <row r="58" spans="1:8" s="35" customFormat="1" ht="12" customHeight="1">
      <c r="A58" s="4">
        <v>42</v>
      </c>
      <c r="B58" s="171" t="s">
        <v>214</v>
      </c>
      <c r="C58" s="6" t="s">
        <v>66</v>
      </c>
      <c r="D58" s="3" t="s">
        <v>4</v>
      </c>
      <c r="E58" s="16">
        <v>2</v>
      </c>
      <c r="F58" s="110"/>
      <c r="G58" s="22"/>
      <c r="H58" s="57">
        <f t="shared" si="0"/>
        <v>0</v>
      </c>
    </row>
    <row r="59" spans="1:8" s="35" customFormat="1" ht="12.75" customHeight="1" thickBot="1">
      <c r="A59" s="4">
        <v>43</v>
      </c>
      <c r="B59" s="171" t="s">
        <v>214</v>
      </c>
      <c r="C59" s="6" t="s">
        <v>67</v>
      </c>
      <c r="D59" s="4" t="s">
        <v>71</v>
      </c>
      <c r="E59" s="16">
        <v>4</v>
      </c>
      <c r="F59" s="110"/>
      <c r="G59" s="22"/>
      <c r="H59" s="57">
        <f t="shared" si="0"/>
        <v>0</v>
      </c>
    </row>
    <row r="60" spans="1:8" ht="13.5" thickBot="1">
      <c r="A60" s="34" t="s">
        <v>125</v>
      </c>
      <c r="B60" s="165" t="s">
        <v>8</v>
      </c>
      <c r="C60" s="32" t="s">
        <v>29</v>
      </c>
      <c r="D60" s="5"/>
      <c r="E60" s="12"/>
      <c r="F60" s="109"/>
      <c r="G60" s="38"/>
      <c r="H60" s="58">
        <f>SUM(H61:H64)</f>
        <v>0</v>
      </c>
    </row>
    <row r="61" spans="1:8">
      <c r="A61" s="4">
        <v>44</v>
      </c>
      <c r="B61" s="169" t="s">
        <v>217</v>
      </c>
      <c r="C61" s="6" t="s">
        <v>49</v>
      </c>
      <c r="D61" s="4" t="s">
        <v>71</v>
      </c>
      <c r="E61" s="82">
        <v>5</v>
      </c>
      <c r="F61" s="110"/>
      <c r="G61" s="22"/>
      <c r="H61" s="57">
        <f t="shared" si="0"/>
        <v>0</v>
      </c>
    </row>
    <row r="62" spans="1:8">
      <c r="A62" s="3">
        <v>45</v>
      </c>
      <c r="B62" s="172" t="s">
        <v>217</v>
      </c>
      <c r="C62" s="2" t="s">
        <v>50</v>
      </c>
      <c r="D62" s="3" t="s">
        <v>71</v>
      </c>
      <c r="E62" s="80">
        <v>5</v>
      </c>
      <c r="F62" s="111"/>
      <c r="G62" s="20"/>
      <c r="H62" s="57">
        <f t="shared" si="0"/>
        <v>0</v>
      </c>
    </row>
    <row r="63" spans="1:8" ht="25.5">
      <c r="A63" s="4">
        <v>46</v>
      </c>
      <c r="B63" s="174" t="s">
        <v>216</v>
      </c>
      <c r="C63" s="85" t="s">
        <v>51</v>
      </c>
      <c r="D63" s="7" t="s">
        <v>4</v>
      </c>
      <c r="E63" s="86">
        <v>43.864000000000004</v>
      </c>
      <c r="F63" s="112"/>
      <c r="G63" s="87"/>
      <c r="H63" s="64">
        <f t="shared" si="0"/>
        <v>0</v>
      </c>
    </row>
    <row r="64" spans="1:8" ht="16.5" thickBot="1">
      <c r="A64" s="3">
        <v>47</v>
      </c>
      <c r="B64" s="173" t="s">
        <v>216</v>
      </c>
      <c r="C64" s="85" t="s">
        <v>52</v>
      </c>
      <c r="D64" s="7" t="s">
        <v>4</v>
      </c>
      <c r="E64" s="86">
        <v>26.975999999999999</v>
      </c>
      <c r="F64" s="112"/>
      <c r="G64" s="23"/>
      <c r="H64" s="64">
        <f t="shared" si="0"/>
        <v>0</v>
      </c>
    </row>
    <row r="65" spans="1:8" s="94" customFormat="1" ht="13.5" thickBot="1">
      <c r="A65" s="117" t="s">
        <v>17</v>
      </c>
      <c r="B65" s="175"/>
      <c r="C65" s="128" t="s">
        <v>122</v>
      </c>
      <c r="D65" s="146"/>
      <c r="E65" s="146"/>
      <c r="F65" s="91"/>
      <c r="G65" s="118"/>
      <c r="H65" s="133">
        <f>SUM(H66:H68)</f>
        <v>0</v>
      </c>
    </row>
    <row r="66" spans="1:8" s="94" customFormat="1">
      <c r="A66" s="103">
        <v>48</v>
      </c>
      <c r="B66" s="176" t="s">
        <v>215</v>
      </c>
      <c r="C66" s="125" t="s">
        <v>193</v>
      </c>
      <c r="D66" s="103" t="s">
        <v>69</v>
      </c>
      <c r="E66" s="103">
        <v>30</v>
      </c>
      <c r="F66" s="137"/>
      <c r="G66" s="72"/>
      <c r="H66" s="131">
        <f t="shared" ref="H66:H67" si="1">ROUND(E66*F66,2)</f>
        <v>0</v>
      </c>
    </row>
    <row r="67" spans="1:8" s="94" customFormat="1" ht="25.5">
      <c r="A67" s="103">
        <v>49</v>
      </c>
      <c r="B67" s="176" t="s">
        <v>215</v>
      </c>
      <c r="C67" s="123" t="s">
        <v>163</v>
      </c>
      <c r="D67" s="102" t="s">
        <v>100</v>
      </c>
      <c r="E67" s="102">
        <v>600</v>
      </c>
      <c r="F67" s="135"/>
      <c r="G67" s="102"/>
      <c r="H67" s="122">
        <f t="shared" si="1"/>
        <v>0</v>
      </c>
    </row>
    <row r="68" spans="1:8" s="94" customFormat="1" ht="13.5" thickBot="1">
      <c r="A68" s="102">
        <v>50</v>
      </c>
      <c r="B68" s="176" t="s">
        <v>215</v>
      </c>
      <c r="C68" s="127" t="s">
        <v>194</v>
      </c>
      <c r="D68" s="104" t="s">
        <v>100</v>
      </c>
      <c r="E68" s="104">
        <v>600</v>
      </c>
      <c r="F68" s="142"/>
      <c r="G68" s="72">
        <v>5</v>
      </c>
      <c r="H68" s="59">
        <f>ROUND(E68*F68*G68,2)</f>
        <v>0</v>
      </c>
    </row>
    <row r="69" spans="1:8" s="72" customFormat="1" ht="13.5" thickBot="1">
      <c r="A69" s="100"/>
      <c r="B69" s="179"/>
      <c r="C69" s="90"/>
      <c r="D69" s="91"/>
      <c r="E69" s="46"/>
      <c r="F69" s="113"/>
      <c r="G69" s="101" t="s">
        <v>117</v>
      </c>
      <c r="H69" s="58">
        <f>H11+H21+H27+H32+H36+H44+H60+H65</f>
        <v>0</v>
      </c>
    </row>
    <row r="70" spans="1:8" s="72" customFormat="1" ht="24.95" customHeight="1" thickBot="1">
      <c r="A70" s="44"/>
      <c r="B70" s="180"/>
      <c r="C70" s="99" t="s">
        <v>118</v>
      </c>
      <c r="D70" s="98"/>
      <c r="E70" s="18"/>
      <c r="F70" s="113"/>
      <c r="G70" s="46"/>
      <c r="H70" s="58"/>
    </row>
    <row r="71" spans="1:8" s="72" customFormat="1" ht="13.5" thickBot="1">
      <c r="A71" s="117" t="s">
        <v>12</v>
      </c>
      <c r="B71" s="175"/>
      <c r="C71" s="115" t="s">
        <v>116</v>
      </c>
      <c r="D71" s="146"/>
      <c r="E71" s="146"/>
      <c r="F71" s="91"/>
      <c r="G71" s="118"/>
      <c r="H71" s="119">
        <f>SUM(H72:H75)</f>
        <v>0</v>
      </c>
    </row>
    <row r="72" spans="1:8" s="72" customFormat="1">
      <c r="A72" s="103">
        <v>51</v>
      </c>
      <c r="B72" s="155" t="s">
        <v>203</v>
      </c>
      <c r="C72" s="121" t="s">
        <v>171</v>
      </c>
      <c r="D72" s="103" t="s">
        <v>3</v>
      </c>
      <c r="E72" s="103">
        <v>1.2</v>
      </c>
      <c r="F72" s="151"/>
      <c r="G72" s="103"/>
      <c r="H72" s="122">
        <f>ROUND(E72*F72,2)</f>
        <v>0</v>
      </c>
    </row>
    <row r="73" spans="1:8" s="72" customFormat="1">
      <c r="A73" s="102">
        <v>52</v>
      </c>
      <c r="B73" s="155" t="s">
        <v>215</v>
      </c>
      <c r="C73" s="123" t="s">
        <v>172</v>
      </c>
      <c r="D73" s="154" t="s">
        <v>100</v>
      </c>
      <c r="E73" s="102">
        <v>10</v>
      </c>
      <c r="F73" s="152"/>
      <c r="G73" s="102"/>
      <c r="H73" s="122">
        <f t="shared" ref="H73:H105" si="2">ROUND(E73*F73,2)</f>
        <v>0</v>
      </c>
    </row>
    <row r="74" spans="1:8" s="72" customFormat="1" ht="25.5">
      <c r="A74" s="103">
        <v>53</v>
      </c>
      <c r="B74" s="155" t="s">
        <v>215</v>
      </c>
      <c r="C74" s="125" t="s">
        <v>101</v>
      </c>
      <c r="D74" s="102" t="s">
        <v>71</v>
      </c>
      <c r="E74" s="102">
        <v>6</v>
      </c>
      <c r="F74" s="152"/>
      <c r="G74" s="102"/>
      <c r="H74" s="122">
        <f t="shared" si="2"/>
        <v>0</v>
      </c>
    </row>
    <row r="75" spans="1:8" s="72" customFormat="1" ht="13.5" thickBot="1">
      <c r="A75" s="102">
        <v>54</v>
      </c>
      <c r="B75" s="155" t="s">
        <v>215</v>
      </c>
      <c r="C75" s="127" t="s">
        <v>173</v>
      </c>
      <c r="D75" s="104" t="s">
        <v>102</v>
      </c>
      <c r="E75" s="104">
        <v>6</v>
      </c>
      <c r="F75" s="153"/>
      <c r="G75" s="104"/>
      <c r="H75" s="122">
        <f t="shared" si="2"/>
        <v>0</v>
      </c>
    </row>
    <row r="76" spans="1:8" s="72" customFormat="1" ht="13.5" thickBot="1">
      <c r="A76" s="117" t="s">
        <v>13</v>
      </c>
      <c r="B76" s="175"/>
      <c r="C76" s="128" t="s">
        <v>124</v>
      </c>
      <c r="D76" s="146"/>
      <c r="E76" s="146"/>
      <c r="F76" s="91"/>
      <c r="G76" s="118"/>
      <c r="H76" s="119">
        <f>SUM(H77:H89)</f>
        <v>0</v>
      </c>
    </row>
    <row r="77" spans="1:8" s="72" customFormat="1">
      <c r="A77" s="103">
        <v>55</v>
      </c>
      <c r="B77" s="176" t="s">
        <v>204</v>
      </c>
      <c r="C77" s="125" t="s">
        <v>174</v>
      </c>
      <c r="D77" s="103" t="s">
        <v>68</v>
      </c>
      <c r="E77" s="103">
        <v>120</v>
      </c>
      <c r="F77" s="151"/>
      <c r="G77" s="103"/>
      <c r="H77" s="122">
        <f t="shared" si="2"/>
        <v>0</v>
      </c>
    </row>
    <row r="78" spans="1:8" s="72" customFormat="1">
      <c r="A78" s="102">
        <v>56</v>
      </c>
      <c r="B78" s="176" t="s">
        <v>204</v>
      </c>
      <c r="C78" s="123" t="s">
        <v>175</v>
      </c>
      <c r="D78" s="102" t="s">
        <v>100</v>
      </c>
      <c r="E78" s="102">
        <f>112+95</f>
        <v>207</v>
      </c>
      <c r="F78" s="152"/>
      <c r="G78" s="102"/>
      <c r="H78" s="122">
        <f t="shared" si="2"/>
        <v>0</v>
      </c>
    </row>
    <row r="79" spans="1:8" s="72" customFormat="1" ht="25.5">
      <c r="A79" s="103">
        <v>57</v>
      </c>
      <c r="B79" s="176" t="s">
        <v>204</v>
      </c>
      <c r="C79" s="123" t="s">
        <v>176</v>
      </c>
      <c r="D79" s="102" t="s">
        <v>100</v>
      </c>
      <c r="E79" s="102">
        <v>207</v>
      </c>
      <c r="F79" s="152"/>
      <c r="G79" s="102">
        <v>3</v>
      </c>
      <c r="H79" s="59">
        <f>ROUND(E79*F79*G79,2)</f>
        <v>0</v>
      </c>
    </row>
    <row r="80" spans="1:8" s="72" customFormat="1" ht="25.5">
      <c r="A80" s="102">
        <v>58</v>
      </c>
      <c r="B80" s="176" t="s">
        <v>204</v>
      </c>
      <c r="C80" s="123" t="s">
        <v>103</v>
      </c>
      <c r="D80" s="102" t="s">
        <v>68</v>
      </c>
      <c r="E80" s="102">
        <v>920</v>
      </c>
      <c r="F80" s="152"/>
      <c r="G80" s="102"/>
      <c r="H80" s="122">
        <f t="shared" si="2"/>
        <v>0</v>
      </c>
    </row>
    <row r="81" spans="1:8" s="72" customFormat="1">
      <c r="A81" s="103">
        <v>59</v>
      </c>
      <c r="B81" s="176" t="s">
        <v>204</v>
      </c>
      <c r="C81" s="123" t="s">
        <v>70</v>
      </c>
      <c r="D81" s="102" t="s">
        <v>69</v>
      </c>
      <c r="E81" s="102">
        <v>59.8</v>
      </c>
      <c r="F81" s="152"/>
      <c r="G81" s="102"/>
      <c r="H81" s="122">
        <f t="shared" si="2"/>
        <v>0</v>
      </c>
    </row>
    <row r="82" spans="1:8" s="72" customFormat="1">
      <c r="A82" s="102">
        <v>60</v>
      </c>
      <c r="B82" s="176" t="s">
        <v>204</v>
      </c>
      <c r="C82" s="123" t="s">
        <v>177</v>
      </c>
      <c r="D82" s="102" t="s">
        <v>68</v>
      </c>
      <c r="E82" s="102">
        <v>230</v>
      </c>
      <c r="F82" s="152"/>
      <c r="G82" s="102"/>
      <c r="H82" s="122">
        <f t="shared" si="2"/>
        <v>0</v>
      </c>
    </row>
    <row r="83" spans="1:8" s="72" customFormat="1" ht="25.5">
      <c r="A83" s="103">
        <v>61</v>
      </c>
      <c r="B83" s="176" t="s">
        <v>204</v>
      </c>
      <c r="C83" s="123" t="s">
        <v>104</v>
      </c>
      <c r="D83" s="102" t="s">
        <v>100</v>
      </c>
      <c r="E83" s="102">
        <v>345</v>
      </c>
      <c r="F83" s="152"/>
      <c r="G83" s="102"/>
      <c r="H83" s="122">
        <f t="shared" si="2"/>
        <v>0</v>
      </c>
    </row>
    <row r="84" spans="1:8" s="72" customFormat="1" ht="25.5">
      <c r="A84" s="102">
        <v>62</v>
      </c>
      <c r="B84" s="176" t="s">
        <v>204</v>
      </c>
      <c r="C84" s="123" t="s">
        <v>178</v>
      </c>
      <c r="D84" s="102" t="s">
        <v>100</v>
      </c>
      <c r="E84" s="102">
        <v>61</v>
      </c>
      <c r="F84" s="152"/>
      <c r="G84" s="102"/>
      <c r="H84" s="122">
        <f t="shared" si="2"/>
        <v>0</v>
      </c>
    </row>
    <row r="85" spans="1:8" s="72" customFormat="1" ht="25.5">
      <c r="A85" s="103">
        <v>63</v>
      </c>
      <c r="B85" s="176" t="s">
        <v>204</v>
      </c>
      <c r="C85" s="123" t="s">
        <v>179</v>
      </c>
      <c r="D85" s="102" t="s">
        <v>69</v>
      </c>
      <c r="E85" s="102">
        <v>109.7</v>
      </c>
      <c r="F85" s="152"/>
      <c r="G85" s="102"/>
      <c r="H85" s="122">
        <f t="shared" si="2"/>
        <v>0</v>
      </c>
    </row>
    <row r="86" spans="1:8" s="72" customFormat="1" ht="25.5">
      <c r="A86" s="102">
        <v>64</v>
      </c>
      <c r="B86" s="176" t="s">
        <v>204</v>
      </c>
      <c r="C86" s="123" t="s">
        <v>180</v>
      </c>
      <c r="D86" s="102" t="s">
        <v>69</v>
      </c>
      <c r="E86" s="102">
        <v>109.7</v>
      </c>
      <c r="F86" s="152"/>
      <c r="G86" s="102">
        <v>11</v>
      </c>
      <c r="H86" s="59">
        <f>ROUND(E86*F86*G86,2)</f>
        <v>0</v>
      </c>
    </row>
    <row r="87" spans="1:8" s="72" customFormat="1">
      <c r="A87" s="103">
        <v>65</v>
      </c>
      <c r="B87" s="177" t="s">
        <v>206</v>
      </c>
      <c r="C87" s="123" t="s">
        <v>181</v>
      </c>
      <c r="D87" s="102" t="s">
        <v>100</v>
      </c>
      <c r="E87" s="102">
        <v>1850</v>
      </c>
      <c r="F87" s="152"/>
      <c r="G87" s="102"/>
      <c r="H87" s="122">
        <f t="shared" si="2"/>
        <v>0</v>
      </c>
    </row>
    <row r="88" spans="1:8" s="72" customFormat="1">
      <c r="A88" s="102">
        <v>66</v>
      </c>
      <c r="B88" s="176" t="s">
        <v>204</v>
      </c>
      <c r="C88" s="123" t="s">
        <v>182</v>
      </c>
      <c r="D88" s="102" t="s">
        <v>69</v>
      </c>
      <c r="E88" s="102">
        <v>277.5</v>
      </c>
      <c r="F88" s="152"/>
      <c r="G88" s="102"/>
      <c r="H88" s="122">
        <f t="shared" si="2"/>
        <v>0</v>
      </c>
    </row>
    <row r="89" spans="1:8" s="72" customFormat="1" ht="13.5" thickBot="1">
      <c r="A89" s="103">
        <v>67</v>
      </c>
      <c r="B89" s="176" t="s">
        <v>204</v>
      </c>
      <c r="C89" s="127" t="s">
        <v>183</v>
      </c>
      <c r="D89" s="104" t="s">
        <v>69</v>
      </c>
      <c r="E89" s="104">
        <v>277.5</v>
      </c>
      <c r="F89" s="153"/>
      <c r="G89" s="104">
        <v>11</v>
      </c>
      <c r="H89" s="59">
        <f>ROUND(E89*F89*G89,2)</f>
        <v>0</v>
      </c>
    </row>
    <row r="90" spans="1:8" s="72" customFormat="1" ht="13.5" thickBot="1">
      <c r="A90" s="117" t="s">
        <v>76</v>
      </c>
      <c r="B90" s="175"/>
      <c r="C90" s="128" t="s">
        <v>24</v>
      </c>
      <c r="D90" s="146"/>
      <c r="E90" s="146"/>
      <c r="F90" s="91"/>
      <c r="G90" s="129"/>
      <c r="H90" s="119">
        <f>SUM(H91:H98)</f>
        <v>0</v>
      </c>
    </row>
    <row r="91" spans="1:8" s="72" customFormat="1" ht="25.5">
      <c r="A91" s="103">
        <v>68</v>
      </c>
      <c r="B91" s="176" t="s">
        <v>208</v>
      </c>
      <c r="C91" s="125" t="s">
        <v>105</v>
      </c>
      <c r="D91" s="103" t="s">
        <v>69</v>
      </c>
      <c r="E91" s="103">
        <v>80</v>
      </c>
      <c r="F91" s="137"/>
      <c r="G91" s="105"/>
      <c r="H91" s="122">
        <f t="shared" si="2"/>
        <v>0</v>
      </c>
    </row>
    <row r="92" spans="1:8" s="72" customFormat="1">
      <c r="A92" s="102">
        <v>69</v>
      </c>
      <c r="B92" s="176" t="s">
        <v>208</v>
      </c>
      <c r="C92" s="123" t="s">
        <v>106</v>
      </c>
      <c r="D92" s="102" t="s">
        <v>69</v>
      </c>
      <c r="E92" s="102">
        <v>80</v>
      </c>
      <c r="F92" s="135"/>
      <c r="G92" s="102"/>
      <c r="H92" s="122">
        <f t="shared" si="2"/>
        <v>0</v>
      </c>
    </row>
    <row r="93" spans="1:8" s="72" customFormat="1" ht="25.5">
      <c r="A93" s="103">
        <v>70</v>
      </c>
      <c r="B93" s="176" t="s">
        <v>208</v>
      </c>
      <c r="C93" s="123" t="s">
        <v>107</v>
      </c>
      <c r="D93" s="102" t="s">
        <v>69</v>
      </c>
      <c r="E93" s="102">
        <v>4</v>
      </c>
      <c r="F93" s="135"/>
      <c r="G93" s="102"/>
      <c r="H93" s="122">
        <f t="shared" si="2"/>
        <v>0</v>
      </c>
    </row>
    <row r="94" spans="1:8" s="72" customFormat="1" ht="25.5">
      <c r="A94" s="102">
        <v>71</v>
      </c>
      <c r="B94" s="176" t="s">
        <v>206</v>
      </c>
      <c r="C94" s="123" t="s">
        <v>108</v>
      </c>
      <c r="D94" s="102" t="s">
        <v>100</v>
      </c>
      <c r="E94" s="102">
        <v>2341</v>
      </c>
      <c r="F94" s="135"/>
      <c r="G94" s="102"/>
      <c r="H94" s="122">
        <f t="shared" si="2"/>
        <v>0</v>
      </c>
    </row>
    <row r="95" spans="1:8" s="72" customFormat="1">
      <c r="A95" s="103">
        <v>72</v>
      </c>
      <c r="B95" s="176" t="s">
        <v>206</v>
      </c>
      <c r="C95" s="123" t="s">
        <v>109</v>
      </c>
      <c r="D95" s="102" t="s">
        <v>68</v>
      </c>
      <c r="E95" s="102">
        <v>920</v>
      </c>
      <c r="F95" s="135"/>
      <c r="G95" s="102"/>
      <c r="H95" s="122">
        <f t="shared" si="2"/>
        <v>0</v>
      </c>
    </row>
    <row r="96" spans="1:8" s="72" customFormat="1">
      <c r="A96" s="102">
        <v>73</v>
      </c>
      <c r="B96" s="176" t="s">
        <v>206</v>
      </c>
      <c r="C96" s="123" t="s">
        <v>110</v>
      </c>
      <c r="D96" s="102" t="s">
        <v>68</v>
      </c>
      <c r="E96" s="102">
        <v>920</v>
      </c>
      <c r="F96" s="135"/>
      <c r="G96" s="102"/>
      <c r="H96" s="122">
        <f t="shared" si="2"/>
        <v>0</v>
      </c>
    </row>
    <row r="97" spans="1:8" s="72" customFormat="1">
      <c r="A97" s="103">
        <v>74</v>
      </c>
      <c r="B97" s="166" t="s">
        <v>204</v>
      </c>
      <c r="C97" s="123" t="s">
        <v>111</v>
      </c>
      <c r="D97" s="102" t="s">
        <v>69</v>
      </c>
      <c r="E97" s="102">
        <v>821.9</v>
      </c>
      <c r="F97" s="135"/>
      <c r="G97" s="102"/>
      <c r="H97" s="122">
        <f t="shared" si="2"/>
        <v>0</v>
      </c>
    </row>
    <row r="98" spans="1:8" s="72" customFormat="1" ht="26.25" thickBot="1">
      <c r="A98" s="102">
        <v>75</v>
      </c>
      <c r="B98" s="166" t="s">
        <v>204</v>
      </c>
      <c r="C98" s="127" t="s">
        <v>112</v>
      </c>
      <c r="D98" s="104" t="s">
        <v>69</v>
      </c>
      <c r="E98" s="104">
        <v>821.9</v>
      </c>
      <c r="F98" s="142"/>
      <c r="G98" s="106">
        <v>11</v>
      </c>
      <c r="H98" s="59">
        <f>ROUND(E98*F98*G98,2)</f>
        <v>0</v>
      </c>
    </row>
    <row r="99" spans="1:8" s="72" customFormat="1" ht="13.5" thickBot="1">
      <c r="A99" s="117" t="s">
        <v>14</v>
      </c>
      <c r="B99" s="175"/>
      <c r="C99" s="128" t="s">
        <v>119</v>
      </c>
      <c r="D99" s="146"/>
      <c r="E99" s="146"/>
      <c r="F99" s="91"/>
      <c r="G99" s="130"/>
      <c r="H99" s="119">
        <f>SUM(H100:H103)</f>
        <v>0</v>
      </c>
    </row>
    <row r="100" spans="1:8" s="72" customFormat="1" ht="25.5">
      <c r="A100" s="103">
        <v>76</v>
      </c>
      <c r="B100" s="176" t="s">
        <v>218</v>
      </c>
      <c r="C100" s="125" t="s">
        <v>184</v>
      </c>
      <c r="D100" s="103" t="s">
        <v>100</v>
      </c>
      <c r="E100" s="103">
        <v>2341</v>
      </c>
      <c r="F100" s="137"/>
      <c r="G100" s="120"/>
      <c r="H100" s="122">
        <f t="shared" si="2"/>
        <v>0</v>
      </c>
    </row>
    <row r="101" spans="1:8" s="72" customFormat="1" ht="25.5">
      <c r="A101" s="102">
        <v>77</v>
      </c>
      <c r="B101" s="176" t="s">
        <v>208</v>
      </c>
      <c r="C101" s="123" t="s">
        <v>185</v>
      </c>
      <c r="D101" s="102" t="s">
        <v>100</v>
      </c>
      <c r="E101" s="102">
        <v>2341</v>
      </c>
      <c r="F101" s="135"/>
      <c r="G101" s="124"/>
      <c r="H101" s="122">
        <f t="shared" si="2"/>
        <v>0</v>
      </c>
    </row>
    <row r="102" spans="1:8" s="72" customFormat="1">
      <c r="A102" s="103">
        <v>78</v>
      </c>
      <c r="B102" s="176" t="s">
        <v>208</v>
      </c>
      <c r="C102" s="123" t="s">
        <v>186</v>
      </c>
      <c r="D102" s="102" t="s">
        <v>100</v>
      </c>
      <c r="E102" s="102">
        <v>2341</v>
      </c>
      <c r="F102" s="135"/>
      <c r="G102" s="102">
        <v>1.25</v>
      </c>
      <c r="H102" s="59">
        <f>ROUND(E102*F102*G102,2)</f>
        <v>0</v>
      </c>
    </row>
    <row r="103" spans="1:8" s="72" customFormat="1" ht="13.5" thickBot="1">
      <c r="A103" s="102">
        <v>79</v>
      </c>
      <c r="B103" s="176" t="s">
        <v>208</v>
      </c>
      <c r="C103" s="127" t="s">
        <v>187</v>
      </c>
      <c r="D103" s="104" t="s">
        <v>100</v>
      </c>
      <c r="E103" s="104">
        <v>2341</v>
      </c>
      <c r="F103" s="142"/>
      <c r="G103" s="126"/>
      <c r="H103" s="122">
        <f t="shared" si="2"/>
        <v>0</v>
      </c>
    </row>
    <row r="104" spans="1:8" s="72" customFormat="1" ht="13.5" thickBot="1">
      <c r="A104" s="117" t="s">
        <v>15</v>
      </c>
      <c r="B104" s="175"/>
      <c r="C104" s="128" t="s">
        <v>26</v>
      </c>
      <c r="D104" s="146"/>
      <c r="E104" s="146"/>
      <c r="F104" s="91"/>
      <c r="G104" s="129"/>
      <c r="H104" s="119">
        <f>SUM(H105:H106)</f>
        <v>0</v>
      </c>
    </row>
    <row r="105" spans="1:8" s="72" customFormat="1" ht="25.5">
      <c r="A105" s="103">
        <v>80</v>
      </c>
      <c r="B105" s="176" t="s">
        <v>219</v>
      </c>
      <c r="C105" s="125" t="s">
        <v>188</v>
      </c>
      <c r="D105" s="103" t="s">
        <v>100</v>
      </c>
      <c r="E105" s="103">
        <v>1682</v>
      </c>
      <c r="F105" s="137"/>
      <c r="G105" s="105"/>
      <c r="H105" s="122">
        <f t="shared" si="2"/>
        <v>0</v>
      </c>
    </row>
    <row r="106" spans="1:8" s="72" customFormat="1" ht="26.25" thickBot="1">
      <c r="A106" s="104">
        <v>81</v>
      </c>
      <c r="B106" s="176" t="s">
        <v>219</v>
      </c>
      <c r="C106" s="127" t="s">
        <v>189</v>
      </c>
      <c r="D106" s="104" t="s">
        <v>100</v>
      </c>
      <c r="E106" s="104">
        <v>659</v>
      </c>
      <c r="F106" s="142"/>
      <c r="G106" s="104"/>
      <c r="H106" s="122">
        <f t="shared" ref="H106:H111" si="3">ROUND(E106*F106,2)</f>
        <v>0</v>
      </c>
    </row>
    <row r="107" spans="1:8" s="72" customFormat="1" ht="13.5" thickBot="1">
      <c r="A107" s="117" t="s">
        <v>16</v>
      </c>
      <c r="B107" s="175"/>
      <c r="C107" s="128" t="s">
        <v>120</v>
      </c>
      <c r="D107" s="146"/>
      <c r="E107" s="146"/>
      <c r="F107" s="91"/>
      <c r="G107" s="118"/>
      <c r="H107" s="119">
        <f>SUM(H108:H111)</f>
        <v>0</v>
      </c>
    </row>
    <row r="108" spans="1:8" s="72" customFormat="1">
      <c r="A108" s="103">
        <v>82</v>
      </c>
      <c r="B108" s="176" t="s">
        <v>209</v>
      </c>
      <c r="C108" s="125" t="s">
        <v>39</v>
      </c>
      <c r="D108" s="103" t="s">
        <v>69</v>
      </c>
      <c r="E108" s="103">
        <v>59.8</v>
      </c>
      <c r="F108" s="137"/>
      <c r="G108" s="105"/>
      <c r="H108" s="122">
        <f t="shared" si="3"/>
        <v>0</v>
      </c>
    </row>
    <row r="109" spans="1:8" s="72" customFormat="1">
      <c r="A109" s="102">
        <v>83</v>
      </c>
      <c r="B109" s="176" t="s">
        <v>209</v>
      </c>
      <c r="C109" s="123" t="s">
        <v>190</v>
      </c>
      <c r="D109" s="102" t="s">
        <v>68</v>
      </c>
      <c r="E109" s="102">
        <v>870</v>
      </c>
      <c r="F109" s="135"/>
      <c r="G109" s="102"/>
      <c r="H109" s="122">
        <f t="shared" si="3"/>
        <v>0</v>
      </c>
    </row>
    <row r="110" spans="1:8" s="72" customFormat="1">
      <c r="A110" s="102">
        <v>84</v>
      </c>
      <c r="B110" s="176" t="s">
        <v>209</v>
      </c>
      <c r="C110" s="123" t="s">
        <v>191</v>
      </c>
      <c r="D110" s="102" t="s">
        <v>68</v>
      </c>
      <c r="E110" s="102">
        <v>50</v>
      </c>
      <c r="F110" s="135"/>
      <c r="G110" s="102"/>
      <c r="H110" s="122">
        <f t="shared" si="3"/>
        <v>0</v>
      </c>
    </row>
    <row r="111" spans="1:8" s="72" customFormat="1" ht="13.5" thickBot="1">
      <c r="A111" s="104">
        <v>85</v>
      </c>
      <c r="B111" s="176" t="s">
        <v>209</v>
      </c>
      <c r="C111" s="127" t="s">
        <v>192</v>
      </c>
      <c r="D111" s="104" t="s">
        <v>68</v>
      </c>
      <c r="E111" s="104">
        <v>316.3</v>
      </c>
      <c r="F111" s="142"/>
      <c r="G111" s="104"/>
      <c r="H111" s="122">
        <f t="shared" si="3"/>
        <v>0</v>
      </c>
    </row>
    <row r="112" spans="1:8" s="72" customFormat="1" ht="13.5" thickBot="1">
      <c r="A112" s="117" t="s">
        <v>125</v>
      </c>
      <c r="B112" s="175"/>
      <c r="C112" s="128" t="s">
        <v>121</v>
      </c>
      <c r="D112" s="146"/>
      <c r="E112" s="146"/>
      <c r="F112" s="91"/>
      <c r="G112" s="118"/>
      <c r="H112" s="119">
        <f>SUM(H113:H115)</f>
        <v>0</v>
      </c>
    </row>
    <row r="113" spans="1:9" s="72" customFormat="1">
      <c r="A113" s="103">
        <v>86</v>
      </c>
      <c r="B113" s="176" t="s">
        <v>214</v>
      </c>
      <c r="C113" s="125" t="s">
        <v>113</v>
      </c>
      <c r="D113" s="103"/>
      <c r="E113" s="103">
        <v>1</v>
      </c>
      <c r="F113" s="137"/>
      <c r="H113" s="131">
        <f t="shared" ref="H113:H118" si="4">ROUND(E113*F113,2)</f>
        <v>0</v>
      </c>
    </row>
    <row r="114" spans="1:9" s="72" customFormat="1">
      <c r="A114" s="102">
        <v>87</v>
      </c>
      <c r="B114" s="177" t="s">
        <v>220</v>
      </c>
      <c r="C114" s="123" t="s">
        <v>114</v>
      </c>
      <c r="D114" s="102"/>
      <c r="E114" s="102">
        <v>1</v>
      </c>
      <c r="F114" s="135"/>
      <c r="G114" s="102"/>
      <c r="H114" s="122">
        <f t="shared" si="4"/>
        <v>0</v>
      </c>
    </row>
    <row r="115" spans="1:9" s="72" customFormat="1" ht="13.5" thickBot="1">
      <c r="A115" s="104">
        <v>88</v>
      </c>
      <c r="B115" s="178" t="s">
        <v>221</v>
      </c>
      <c r="C115" s="127" t="s">
        <v>33</v>
      </c>
      <c r="D115" s="104" t="s">
        <v>102</v>
      </c>
      <c r="E115" s="104">
        <v>2</v>
      </c>
      <c r="F115" s="142"/>
      <c r="H115" s="132">
        <f t="shared" si="4"/>
        <v>0</v>
      </c>
    </row>
    <row r="116" spans="1:9" s="72" customFormat="1">
      <c r="A116" s="183" t="s">
        <v>17</v>
      </c>
      <c r="B116" s="184"/>
      <c r="C116" s="185" t="s">
        <v>122</v>
      </c>
      <c r="D116" s="186"/>
      <c r="E116" s="186"/>
      <c r="F116" s="141"/>
      <c r="G116" s="129"/>
      <c r="H116" s="133">
        <f>SUM(H117:H119)</f>
        <v>0</v>
      </c>
    </row>
    <row r="117" spans="1:9" s="72" customFormat="1">
      <c r="A117" s="102">
        <v>89</v>
      </c>
      <c r="B117" s="177" t="s">
        <v>215</v>
      </c>
      <c r="C117" s="123" t="s">
        <v>193</v>
      </c>
      <c r="D117" s="102" t="s">
        <v>69</v>
      </c>
      <c r="E117" s="102">
        <v>35</v>
      </c>
      <c r="F117" s="135"/>
      <c r="G117" s="102"/>
      <c r="H117" s="187">
        <f t="shared" si="4"/>
        <v>0</v>
      </c>
    </row>
    <row r="118" spans="1:9" s="72" customFormat="1" ht="25.5">
      <c r="A118" s="102">
        <v>90</v>
      </c>
      <c r="B118" s="177" t="s">
        <v>215</v>
      </c>
      <c r="C118" s="123" t="s">
        <v>163</v>
      </c>
      <c r="D118" s="102" t="s">
        <v>100</v>
      </c>
      <c r="E118" s="102">
        <v>700</v>
      </c>
      <c r="F118" s="135"/>
      <c r="G118" s="102"/>
      <c r="H118" s="187">
        <f t="shared" si="4"/>
        <v>0</v>
      </c>
    </row>
    <row r="119" spans="1:9" s="72" customFormat="1" ht="13.5" thickBot="1">
      <c r="A119" s="102">
        <v>91</v>
      </c>
      <c r="B119" s="178" t="s">
        <v>215</v>
      </c>
      <c r="C119" s="127" t="s">
        <v>194</v>
      </c>
      <c r="D119" s="104" t="s">
        <v>100</v>
      </c>
      <c r="E119" s="104">
        <v>700</v>
      </c>
      <c r="F119" s="142"/>
      <c r="G119" s="72">
        <v>5</v>
      </c>
      <c r="H119" s="76">
        <f>ROUND(E119*F119*G119,2)</f>
        <v>0</v>
      </c>
    </row>
    <row r="120" spans="1:9" s="72" customFormat="1" ht="13.5" thickBot="1">
      <c r="A120" s="100"/>
      <c r="B120" s="179"/>
      <c r="C120" s="90"/>
      <c r="D120" s="91"/>
      <c r="E120" s="46"/>
      <c r="F120" s="113"/>
      <c r="G120" s="101" t="s">
        <v>123</v>
      </c>
      <c r="H120" s="134">
        <f>H71+H76+H90+H99+H104+H107+H112+H116</f>
        <v>0</v>
      </c>
      <c r="I120" s="159"/>
    </row>
    <row r="121" spans="1:9" s="72" customFormat="1" ht="24.95" customHeight="1" thickBot="1">
      <c r="A121" s="100"/>
      <c r="B121" s="179"/>
      <c r="C121" s="116" t="s">
        <v>77</v>
      </c>
      <c r="D121" s="91"/>
      <c r="E121" s="46"/>
      <c r="F121" s="113"/>
      <c r="G121" s="101"/>
      <c r="H121" s="58"/>
    </row>
    <row r="122" spans="1:9" ht="13.5" thickBot="1">
      <c r="A122" s="34" t="s">
        <v>12</v>
      </c>
      <c r="B122" s="165"/>
      <c r="C122" s="26" t="s">
        <v>23</v>
      </c>
      <c r="D122" s="5"/>
      <c r="E122" s="12"/>
      <c r="F122" s="109"/>
      <c r="G122" s="38"/>
      <c r="H122" s="58">
        <f>SUM(H123:H126)</f>
        <v>0</v>
      </c>
    </row>
    <row r="123" spans="1:9">
      <c r="A123" s="4">
        <v>92</v>
      </c>
      <c r="B123" s="155" t="s">
        <v>223</v>
      </c>
      <c r="C123" s="6" t="s">
        <v>18</v>
      </c>
      <c r="D123" s="4" t="s">
        <v>3</v>
      </c>
      <c r="E123" s="13">
        <v>0.52</v>
      </c>
      <c r="F123" s="110"/>
      <c r="G123" s="22"/>
      <c r="H123" s="59">
        <f>ROUND(E123*F123,2)</f>
        <v>0</v>
      </c>
    </row>
    <row r="124" spans="1:9" ht="15.75">
      <c r="A124" s="1">
        <v>93</v>
      </c>
      <c r="B124" s="167" t="s">
        <v>224</v>
      </c>
      <c r="C124" s="156" t="s">
        <v>164</v>
      </c>
      <c r="D124" s="7" t="s">
        <v>4</v>
      </c>
      <c r="E124" s="15">
        <v>200</v>
      </c>
      <c r="F124" s="112"/>
      <c r="G124" s="23"/>
      <c r="H124" s="57">
        <f t="shared" ref="H124:H136" si="5">ROUND(E124*F124,2)</f>
        <v>0</v>
      </c>
    </row>
    <row r="125" spans="1:9" s="94" customFormat="1" ht="25.5">
      <c r="A125" s="4">
        <v>94</v>
      </c>
      <c r="B125" s="166" t="s">
        <v>224</v>
      </c>
      <c r="C125" s="123" t="s">
        <v>198</v>
      </c>
      <c r="D125" s="102" t="s">
        <v>69</v>
      </c>
      <c r="E125" s="102">
        <v>30</v>
      </c>
      <c r="F125" s="152"/>
      <c r="G125" s="102"/>
      <c r="H125" s="122">
        <f t="shared" si="5"/>
        <v>0</v>
      </c>
    </row>
    <row r="126" spans="1:9" s="94" customFormat="1" ht="26.25" thickBot="1">
      <c r="A126" s="50">
        <v>95</v>
      </c>
      <c r="B126" s="166" t="s">
        <v>224</v>
      </c>
      <c r="C126" s="123" t="s">
        <v>180</v>
      </c>
      <c r="D126" s="102" t="s">
        <v>69</v>
      </c>
      <c r="E126" s="102">
        <v>30</v>
      </c>
      <c r="F126" s="152"/>
      <c r="G126" s="102">
        <v>11</v>
      </c>
      <c r="H126" s="76">
        <f>ROUND(E126*F126*G126,2)</f>
        <v>0</v>
      </c>
    </row>
    <row r="127" spans="1:9" ht="13.5" thickBot="1">
      <c r="A127" s="40" t="s">
        <v>13</v>
      </c>
      <c r="B127" s="168"/>
      <c r="C127" s="26" t="s">
        <v>78</v>
      </c>
      <c r="D127" s="8"/>
      <c r="E127" s="21"/>
      <c r="F127" s="109"/>
      <c r="G127" s="38"/>
      <c r="H127" s="58">
        <f>SUM(H128:H136)</f>
        <v>0</v>
      </c>
    </row>
    <row r="128" spans="1:9">
      <c r="A128" s="4">
        <v>96</v>
      </c>
      <c r="B128" s="155" t="s">
        <v>222</v>
      </c>
      <c r="C128" s="150" t="s">
        <v>79</v>
      </c>
      <c r="D128" s="4" t="s">
        <v>71</v>
      </c>
      <c r="E128" s="13">
        <v>24</v>
      </c>
      <c r="F128" s="110"/>
      <c r="G128" s="22"/>
      <c r="H128" s="59">
        <f t="shared" si="5"/>
        <v>0</v>
      </c>
    </row>
    <row r="129" spans="1:8">
      <c r="A129" s="3">
        <v>97</v>
      </c>
      <c r="B129" s="155" t="s">
        <v>222</v>
      </c>
      <c r="C129" s="70" t="s">
        <v>80</v>
      </c>
      <c r="D129" s="3" t="s">
        <v>71</v>
      </c>
      <c r="E129" s="14">
        <v>30</v>
      </c>
      <c r="F129" s="111"/>
      <c r="G129" s="20"/>
      <c r="H129" s="57">
        <f t="shared" si="5"/>
        <v>0</v>
      </c>
    </row>
    <row r="130" spans="1:8">
      <c r="A130" s="4">
        <v>98</v>
      </c>
      <c r="B130" s="155" t="s">
        <v>222</v>
      </c>
      <c r="C130" s="70" t="s">
        <v>81</v>
      </c>
      <c r="D130" s="3" t="s">
        <v>71</v>
      </c>
      <c r="E130" s="14">
        <v>22</v>
      </c>
      <c r="F130" s="111"/>
      <c r="G130" s="20"/>
      <c r="H130" s="57">
        <f t="shared" si="5"/>
        <v>0</v>
      </c>
    </row>
    <row r="131" spans="1:8">
      <c r="A131" s="4">
        <v>99</v>
      </c>
      <c r="B131" s="155" t="s">
        <v>222</v>
      </c>
      <c r="C131" s="70" t="s">
        <v>126</v>
      </c>
      <c r="D131" s="3" t="s">
        <v>71</v>
      </c>
      <c r="E131" s="14">
        <v>4</v>
      </c>
      <c r="F131" s="111"/>
      <c r="G131" s="20"/>
      <c r="H131" s="57">
        <f t="shared" si="5"/>
        <v>0</v>
      </c>
    </row>
    <row r="132" spans="1:8">
      <c r="A132" s="3">
        <v>100</v>
      </c>
      <c r="B132" s="155" t="s">
        <v>222</v>
      </c>
      <c r="C132" s="70" t="s">
        <v>127</v>
      </c>
      <c r="D132" s="3" t="s">
        <v>71</v>
      </c>
      <c r="E132" s="14">
        <v>4</v>
      </c>
      <c r="F132" s="111"/>
      <c r="G132" s="20"/>
      <c r="H132" s="57">
        <f t="shared" si="5"/>
        <v>0</v>
      </c>
    </row>
    <row r="133" spans="1:8">
      <c r="A133" s="4">
        <v>101</v>
      </c>
      <c r="B133" s="155" t="s">
        <v>222</v>
      </c>
      <c r="C133" s="70" t="s">
        <v>128</v>
      </c>
      <c r="D133" s="3" t="s">
        <v>71</v>
      </c>
      <c r="E133" s="14">
        <v>3</v>
      </c>
      <c r="F133" s="111"/>
      <c r="G133" s="20"/>
      <c r="H133" s="57">
        <f t="shared" si="5"/>
        <v>0</v>
      </c>
    </row>
    <row r="134" spans="1:8">
      <c r="A134" s="4">
        <v>102</v>
      </c>
      <c r="B134" s="155" t="s">
        <v>222</v>
      </c>
      <c r="C134" s="70" t="s">
        <v>197</v>
      </c>
      <c r="D134" s="3" t="s">
        <v>71</v>
      </c>
      <c r="E134" s="14">
        <v>2</v>
      </c>
      <c r="F134" s="111"/>
      <c r="G134" s="20"/>
      <c r="H134" s="57">
        <f t="shared" si="5"/>
        <v>0</v>
      </c>
    </row>
    <row r="135" spans="1:8">
      <c r="A135" s="3">
        <v>103</v>
      </c>
      <c r="B135" s="155" t="s">
        <v>222</v>
      </c>
      <c r="C135" s="70" t="s">
        <v>195</v>
      </c>
      <c r="D135" s="4" t="s">
        <v>69</v>
      </c>
      <c r="E135" s="14">
        <v>22</v>
      </c>
      <c r="F135" s="111"/>
      <c r="G135" s="20"/>
      <c r="H135" s="57">
        <f t="shared" si="5"/>
        <v>0</v>
      </c>
    </row>
    <row r="136" spans="1:8" ht="26.25" thickBot="1">
      <c r="A136" s="4">
        <v>104</v>
      </c>
      <c r="B136" s="155" t="s">
        <v>222</v>
      </c>
      <c r="C136" s="51" t="s">
        <v>82</v>
      </c>
      <c r="D136" s="7" t="s">
        <v>4</v>
      </c>
      <c r="E136" s="157">
        <v>1026</v>
      </c>
      <c r="F136" s="112"/>
      <c r="G136" s="23"/>
      <c r="H136" s="64">
        <f t="shared" si="5"/>
        <v>0</v>
      </c>
    </row>
    <row r="137" spans="1:8" ht="13.5" thickBot="1">
      <c r="A137" s="40" t="s">
        <v>76</v>
      </c>
      <c r="B137" s="168"/>
      <c r="C137" s="26" t="s">
        <v>24</v>
      </c>
      <c r="D137" s="8"/>
      <c r="E137" s="21"/>
      <c r="F137" s="109"/>
      <c r="G137" s="38"/>
      <c r="H137" s="58">
        <f>SUM(H138:H143)</f>
        <v>0</v>
      </c>
    </row>
    <row r="138" spans="1:8" ht="25.5">
      <c r="A138" s="47">
        <v>105</v>
      </c>
      <c r="B138" s="169" t="s">
        <v>225</v>
      </c>
      <c r="C138" s="6" t="s">
        <v>199</v>
      </c>
      <c r="D138" s="4" t="s">
        <v>4</v>
      </c>
      <c r="E138" s="13">
        <v>1290</v>
      </c>
      <c r="F138" s="110"/>
      <c r="G138" s="22">
        <v>2</v>
      </c>
      <c r="H138" s="59">
        <f>ROUND(E138*F138*G138,2)</f>
        <v>0</v>
      </c>
    </row>
    <row r="139" spans="1:8" ht="25.5">
      <c r="A139" s="47">
        <v>106</v>
      </c>
      <c r="B139" s="169" t="s">
        <v>225</v>
      </c>
      <c r="C139" s="6" t="s">
        <v>200</v>
      </c>
      <c r="D139" s="3" t="s">
        <v>4</v>
      </c>
      <c r="E139" s="13">
        <v>60</v>
      </c>
      <c r="F139" s="110"/>
      <c r="G139" s="22">
        <v>2.65</v>
      </c>
      <c r="H139" s="59">
        <f>ROUND(E139*F139*G139,2)</f>
        <v>0</v>
      </c>
    </row>
    <row r="140" spans="1:8" ht="25.5">
      <c r="A140" s="47">
        <v>107</v>
      </c>
      <c r="B140" s="162" t="s">
        <v>225</v>
      </c>
      <c r="C140" s="2" t="s">
        <v>201</v>
      </c>
      <c r="D140" s="3" t="s">
        <v>4</v>
      </c>
      <c r="E140" s="14">
        <v>100</v>
      </c>
      <c r="F140" s="111"/>
      <c r="G140" s="20">
        <v>1.8</v>
      </c>
      <c r="H140" s="59">
        <f>ROUND(E140*F140*G140,2)</f>
        <v>0</v>
      </c>
    </row>
    <row r="141" spans="1:8" ht="25.5">
      <c r="A141" s="47">
        <v>108</v>
      </c>
      <c r="B141" s="170" t="s">
        <v>225</v>
      </c>
      <c r="C141" s="51" t="s">
        <v>34</v>
      </c>
      <c r="D141" s="4" t="s">
        <v>69</v>
      </c>
      <c r="E141" s="15">
        <v>1.75</v>
      </c>
      <c r="F141" s="112"/>
      <c r="G141" s="23"/>
      <c r="H141" s="64">
        <f t="shared" ref="H141:H143" si="6">ROUND(E141*F141,2)</f>
        <v>0</v>
      </c>
    </row>
    <row r="142" spans="1:8" ht="25.5">
      <c r="A142" s="47">
        <v>109</v>
      </c>
      <c r="B142" s="170" t="s">
        <v>225</v>
      </c>
      <c r="C142" s="51" t="s">
        <v>83</v>
      </c>
      <c r="D142" s="4" t="s">
        <v>69</v>
      </c>
      <c r="E142" s="15">
        <v>4.5</v>
      </c>
      <c r="F142" s="112"/>
      <c r="G142" s="23"/>
      <c r="H142" s="64">
        <f t="shared" si="6"/>
        <v>0</v>
      </c>
    </row>
    <row r="143" spans="1:8" ht="26.25" thickBot="1">
      <c r="A143" s="47">
        <v>110</v>
      </c>
      <c r="B143" s="170" t="s">
        <v>226</v>
      </c>
      <c r="C143" s="51" t="s">
        <v>196</v>
      </c>
      <c r="D143" s="84" t="s">
        <v>69</v>
      </c>
      <c r="E143" s="15">
        <v>1390</v>
      </c>
      <c r="F143" s="112"/>
      <c r="G143" s="23"/>
      <c r="H143" s="64">
        <f t="shared" si="6"/>
        <v>0</v>
      </c>
    </row>
    <row r="144" spans="1:8" ht="13.5" thickBot="1">
      <c r="A144" s="40" t="s">
        <v>14</v>
      </c>
      <c r="B144" s="168"/>
      <c r="C144" s="32" t="s">
        <v>25</v>
      </c>
      <c r="D144" s="8"/>
      <c r="E144" s="21"/>
      <c r="F144" s="109"/>
      <c r="G144" s="38"/>
      <c r="H144" s="58">
        <f>SUM(H145:H149)</f>
        <v>0</v>
      </c>
    </row>
    <row r="145" spans="1:8" ht="15.75">
      <c r="A145" s="47">
        <v>111</v>
      </c>
      <c r="B145" s="169" t="s">
        <v>227</v>
      </c>
      <c r="C145" s="6" t="s">
        <v>84</v>
      </c>
      <c r="D145" s="4" t="s">
        <v>4</v>
      </c>
      <c r="E145" s="13">
        <v>2012</v>
      </c>
      <c r="F145" s="110"/>
      <c r="G145" s="22"/>
      <c r="H145" s="59">
        <f t="shared" ref="H145:H153" si="7">ROUND(E145*F145,2)</f>
        <v>0</v>
      </c>
    </row>
    <row r="146" spans="1:8" ht="25.5">
      <c r="A146" s="47">
        <v>112</v>
      </c>
      <c r="B146" s="169" t="s">
        <v>227</v>
      </c>
      <c r="C146" s="6" t="s">
        <v>85</v>
      </c>
      <c r="D146" s="3" t="s">
        <v>4</v>
      </c>
      <c r="E146" s="13">
        <v>201.2</v>
      </c>
      <c r="F146" s="110"/>
      <c r="G146" s="22"/>
      <c r="H146" s="59">
        <f t="shared" si="7"/>
        <v>0</v>
      </c>
    </row>
    <row r="147" spans="1:8" ht="15.75">
      <c r="A147" s="47">
        <v>113</v>
      </c>
      <c r="B147" s="169" t="s">
        <v>228</v>
      </c>
      <c r="C147" s="6" t="s">
        <v>44</v>
      </c>
      <c r="D147" s="3" t="s">
        <v>4</v>
      </c>
      <c r="E147" s="13">
        <v>1290</v>
      </c>
      <c r="F147" s="110"/>
      <c r="G147" s="22"/>
      <c r="H147" s="59">
        <f t="shared" si="7"/>
        <v>0</v>
      </c>
    </row>
    <row r="148" spans="1:8" ht="15.75">
      <c r="A148" s="47">
        <v>114</v>
      </c>
      <c r="B148" s="169" t="s">
        <v>228</v>
      </c>
      <c r="C148" s="6" t="s">
        <v>91</v>
      </c>
      <c r="D148" s="3" t="s">
        <v>4</v>
      </c>
      <c r="E148" s="13">
        <v>60</v>
      </c>
      <c r="F148" s="110"/>
      <c r="G148" s="22"/>
      <c r="H148" s="59">
        <f t="shared" si="7"/>
        <v>0</v>
      </c>
    </row>
    <row r="149" spans="1:8" ht="16.5" thickBot="1">
      <c r="A149" s="47">
        <v>115</v>
      </c>
      <c r="B149" s="169" t="s">
        <v>229</v>
      </c>
      <c r="C149" s="6" t="s">
        <v>90</v>
      </c>
      <c r="D149" s="3" t="s">
        <v>4</v>
      </c>
      <c r="E149" s="13">
        <v>1350</v>
      </c>
      <c r="F149" s="110"/>
      <c r="G149" s="22"/>
      <c r="H149" s="59">
        <f t="shared" si="7"/>
        <v>0</v>
      </c>
    </row>
    <row r="150" spans="1:8" ht="13.5" thickBot="1">
      <c r="A150" s="34" t="s">
        <v>15</v>
      </c>
      <c r="B150" s="165" t="s">
        <v>5</v>
      </c>
      <c r="C150" s="33" t="s">
        <v>27</v>
      </c>
      <c r="D150" s="9"/>
      <c r="E150" s="18"/>
      <c r="F150" s="109"/>
      <c r="G150" s="38"/>
      <c r="H150" s="58">
        <f>SUM(H151:H153)</f>
        <v>0</v>
      </c>
    </row>
    <row r="151" spans="1:8">
      <c r="A151" s="4">
        <v>116</v>
      </c>
      <c r="B151" s="171" t="s">
        <v>230</v>
      </c>
      <c r="C151" s="65" t="s">
        <v>92</v>
      </c>
      <c r="D151" s="4" t="s">
        <v>69</v>
      </c>
      <c r="E151" s="66">
        <v>2.4</v>
      </c>
      <c r="F151" s="110"/>
      <c r="G151" s="22"/>
      <c r="H151" s="59">
        <f t="shared" si="7"/>
        <v>0</v>
      </c>
    </row>
    <row r="152" spans="1:8">
      <c r="A152" s="3">
        <v>117</v>
      </c>
      <c r="B152" s="171" t="s">
        <v>230</v>
      </c>
      <c r="C152" s="53" t="s">
        <v>93</v>
      </c>
      <c r="D152" s="52" t="s">
        <v>68</v>
      </c>
      <c r="E152" s="54">
        <v>120</v>
      </c>
      <c r="F152" s="111"/>
      <c r="G152" s="20"/>
      <c r="H152" s="59">
        <f t="shared" si="7"/>
        <v>0</v>
      </c>
    </row>
    <row r="153" spans="1:8" ht="26.25" thickBot="1">
      <c r="A153" s="7">
        <v>118</v>
      </c>
      <c r="B153" s="171" t="s">
        <v>230</v>
      </c>
      <c r="C153" s="68" t="s">
        <v>86</v>
      </c>
      <c r="D153" s="7" t="s">
        <v>68</v>
      </c>
      <c r="E153" s="69">
        <v>1039</v>
      </c>
      <c r="F153" s="112"/>
      <c r="G153" s="23"/>
      <c r="H153" s="59">
        <f t="shared" si="7"/>
        <v>0</v>
      </c>
    </row>
    <row r="154" spans="1:8" ht="13.5" thickBot="1">
      <c r="A154" s="34" t="s">
        <v>16</v>
      </c>
      <c r="B154" s="165" t="s">
        <v>6</v>
      </c>
      <c r="C154" s="26" t="s">
        <v>26</v>
      </c>
      <c r="D154" s="5"/>
      <c r="E154" s="19"/>
      <c r="F154" s="109"/>
      <c r="G154" s="38"/>
      <c r="H154" s="58">
        <f>SUM(H155:H159)</f>
        <v>0</v>
      </c>
    </row>
    <row r="155" spans="1:8" ht="15.75">
      <c r="A155" s="4">
        <v>119</v>
      </c>
      <c r="B155" s="171" t="s">
        <v>228</v>
      </c>
      <c r="C155" s="6" t="s">
        <v>87</v>
      </c>
      <c r="D155" s="3" t="s">
        <v>4</v>
      </c>
      <c r="E155" s="16">
        <v>100</v>
      </c>
      <c r="F155" s="110"/>
      <c r="G155" s="22"/>
      <c r="H155" s="59">
        <f t="shared" ref="H155:H159" si="8">ROUND(E155*F155,2)</f>
        <v>0</v>
      </c>
    </row>
    <row r="156" spans="1:8" ht="25.5">
      <c r="A156" s="4">
        <v>120</v>
      </c>
      <c r="B156" s="169" t="s">
        <v>231</v>
      </c>
      <c r="C156" s="6" t="s">
        <v>94</v>
      </c>
      <c r="D156" s="3" t="s">
        <v>4</v>
      </c>
      <c r="E156" s="16">
        <v>1350</v>
      </c>
      <c r="F156" s="110"/>
      <c r="G156" s="22"/>
      <c r="H156" s="59">
        <f t="shared" si="8"/>
        <v>0</v>
      </c>
    </row>
    <row r="157" spans="1:8" ht="25.5">
      <c r="A157" s="4">
        <v>121</v>
      </c>
      <c r="B157" s="169" t="s">
        <v>232</v>
      </c>
      <c r="C157" s="6" t="s">
        <v>95</v>
      </c>
      <c r="D157" s="3" t="s">
        <v>4</v>
      </c>
      <c r="E157" s="16">
        <v>60</v>
      </c>
      <c r="F157" s="110"/>
      <c r="G157" s="22"/>
      <c r="H157" s="59">
        <f t="shared" si="8"/>
        <v>0</v>
      </c>
    </row>
    <row r="158" spans="1:8" ht="15.75">
      <c r="A158" s="4">
        <v>122</v>
      </c>
      <c r="B158" s="169" t="s">
        <v>232</v>
      </c>
      <c r="C158" s="6" t="s">
        <v>96</v>
      </c>
      <c r="D158" s="3" t="s">
        <v>4</v>
      </c>
      <c r="E158" s="16">
        <v>1410</v>
      </c>
      <c r="F158" s="110"/>
      <c r="G158" s="22"/>
      <c r="H158" s="59">
        <f t="shared" si="8"/>
        <v>0</v>
      </c>
    </row>
    <row r="159" spans="1:8" ht="26.25" thickBot="1">
      <c r="A159" s="4">
        <v>123</v>
      </c>
      <c r="B159" s="172" t="s">
        <v>233</v>
      </c>
      <c r="C159" s="70" t="s">
        <v>88</v>
      </c>
      <c r="D159" s="3" t="s">
        <v>4</v>
      </c>
      <c r="E159" s="17">
        <v>100</v>
      </c>
      <c r="F159" s="111"/>
      <c r="G159" s="20"/>
      <c r="H159" s="57">
        <f t="shared" si="8"/>
        <v>0</v>
      </c>
    </row>
    <row r="160" spans="1:8" ht="13.5" thickBot="1">
      <c r="A160" s="34" t="s">
        <v>16</v>
      </c>
      <c r="B160" s="165" t="s">
        <v>7</v>
      </c>
      <c r="C160" s="32" t="s">
        <v>28</v>
      </c>
      <c r="D160" s="5"/>
      <c r="E160" s="12"/>
      <c r="F160" s="109"/>
      <c r="G160" s="38"/>
      <c r="H160" s="58">
        <f>SUM(H161:H168)</f>
        <v>0</v>
      </c>
    </row>
    <row r="161" spans="1:8">
      <c r="A161" s="4">
        <v>124</v>
      </c>
      <c r="B161" s="171" t="s">
        <v>234</v>
      </c>
      <c r="C161" s="6" t="s">
        <v>165</v>
      </c>
      <c r="D161" s="4" t="s">
        <v>69</v>
      </c>
      <c r="E161" s="16">
        <v>4.5</v>
      </c>
      <c r="F161" s="110"/>
      <c r="G161" s="22"/>
      <c r="H161" s="57">
        <f t="shared" ref="H161:H168" si="9">ROUND(E161*F161,2)</f>
        <v>0</v>
      </c>
    </row>
    <row r="162" spans="1:8" ht="15.75">
      <c r="A162" s="4">
        <v>125</v>
      </c>
      <c r="B162" s="171" t="s">
        <v>234</v>
      </c>
      <c r="C162" s="6" t="s">
        <v>54</v>
      </c>
      <c r="D162" s="3" t="s">
        <v>4</v>
      </c>
      <c r="E162" s="16">
        <v>19.100000000000001</v>
      </c>
      <c r="F162" s="110"/>
      <c r="G162" s="22"/>
      <c r="H162" s="57">
        <f t="shared" si="9"/>
        <v>0</v>
      </c>
    </row>
    <row r="163" spans="1:8">
      <c r="A163" s="4">
        <v>126</v>
      </c>
      <c r="B163" s="171" t="s">
        <v>235</v>
      </c>
      <c r="C163" s="6" t="s">
        <v>55</v>
      </c>
      <c r="D163" s="4" t="s">
        <v>71</v>
      </c>
      <c r="E163" s="16">
        <v>1</v>
      </c>
      <c r="F163" s="110"/>
      <c r="G163" s="22"/>
      <c r="H163" s="57">
        <f t="shared" si="9"/>
        <v>0</v>
      </c>
    </row>
    <row r="164" spans="1:8">
      <c r="A164" s="4">
        <v>127</v>
      </c>
      <c r="B164" s="171" t="s">
        <v>235</v>
      </c>
      <c r="C164" s="150" t="s">
        <v>56</v>
      </c>
      <c r="D164" s="4" t="s">
        <v>71</v>
      </c>
      <c r="E164" s="16">
        <v>10</v>
      </c>
      <c r="F164" s="110"/>
      <c r="G164" s="22"/>
      <c r="H164" s="57">
        <f t="shared" si="9"/>
        <v>0</v>
      </c>
    </row>
    <row r="165" spans="1:8" ht="15.75">
      <c r="A165" s="4">
        <v>128</v>
      </c>
      <c r="B165" s="171" t="s">
        <v>235</v>
      </c>
      <c r="C165" s="6" t="s">
        <v>89</v>
      </c>
      <c r="D165" s="3" t="s">
        <v>4</v>
      </c>
      <c r="E165" s="16">
        <v>9</v>
      </c>
      <c r="F165" s="110"/>
      <c r="G165" s="22"/>
      <c r="H165" s="57">
        <f t="shared" si="9"/>
        <v>0</v>
      </c>
    </row>
    <row r="166" spans="1:8">
      <c r="A166" s="4">
        <v>129</v>
      </c>
      <c r="B166" s="171" t="s">
        <v>235</v>
      </c>
      <c r="C166" s="6" t="s">
        <v>62</v>
      </c>
      <c r="D166" s="4" t="s">
        <v>69</v>
      </c>
      <c r="E166" s="13">
        <v>0.65</v>
      </c>
      <c r="F166" s="110"/>
      <c r="G166" s="22"/>
      <c r="H166" s="57">
        <f t="shared" si="9"/>
        <v>0</v>
      </c>
    </row>
    <row r="167" spans="1:8">
      <c r="A167" s="4">
        <v>130</v>
      </c>
      <c r="B167" s="171" t="s">
        <v>236</v>
      </c>
      <c r="C167" s="6" t="s">
        <v>60</v>
      </c>
      <c r="D167" s="4" t="s">
        <v>71</v>
      </c>
      <c r="E167" s="16">
        <v>3</v>
      </c>
      <c r="F167" s="110"/>
      <c r="G167" s="22"/>
      <c r="H167" s="57">
        <f t="shared" si="9"/>
        <v>0</v>
      </c>
    </row>
    <row r="168" spans="1:8" ht="26.25" thickBot="1">
      <c r="A168" s="4">
        <v>131</v>
      </c>
      <c r="B168" s="171" t="s">
        <v>236</v>
      </c>
      <c r="C168" s="6" t="s">
        <v>61</v>
      </c>
      <c r="D168" s="4" t="s">
        <v>71</v>
      </c>
      <c r="E168" s="16">
        <v>59</v>
      </c>
      <c r="F168" s="110"/>
      <c r="G168" s="22"/>
      <c r="H168" s="57">
        <f t="shared" si="9"/>
        <v>0</v>
      </c>
    </row>
    <row r="169" spans="1:8" ht="13.5" thickBot="1">
      <c r="A169" s="34" t="s">
        <v>125</v>
      </c>
      <c r="B169" s="165" t="s">
        <v>8</v>
      </c>
      <c r="C169" s="32" t="s">
        <v>29</v>
      </c>
      <c r="D169" s="5"/>
      <c r="E169" s="12"/>
      <c r="F169" s="109"/>
      <c r="G169" s="38"/>
      <c r="H169" s="58">
        <f>SUM(H170:H172)</f>
        <v>0</v>
      </c>
    </row>
    <row r="170" spans="1:8">
      <c r="A170" s="4">
        <v>132</v>
      </c>
      <c r="B170" s="169" t="s">
        <v>41</v>
      </c>
      <c r="C170" s="6" t="s">
        <v>49</v>
      </c>
      <c r="D170" s="4" t="s">
        <v>71</v>
      </c>
      <c r="E170" s="13">
        <v>4</v>
      </c>
      <c r="F170" s="110"/>
      <c r="G170" s="22"/>
      <c r="H170" s="57">
        <f t="shared" ref="H170:H172" si="10">ROUND(E170*F170,2)</f>
        <v>0</v>
      </c>
    </row>
    <row r="171" spans="1:8">
      <c r="A171" s="3">
        <v>133</v>
      </c>
      <c r="B171" s="171" t="s">
        <v>41</v>
      </c>
      <c r="C171" s="6" t="s">
        <v>50</v>
      </c>
      <c r="D171" s="4" t="s">
        <v>71</v>
      </c>
      <c r="E171" s="13">
        <v>4</v>
      </c>
      <c r="F171" s="110"/>
      <c r="G171" s="22"/>
      <c r="H171" s="57">
        <f t="shared" si="10"/>
        <v>0</v>
      </c>
    </row>
    <row r="172" spans="1:8" ht="26.25" thickBot="1">
      <c r="A172" s="84">
        <v>134</v>
      </c>
      <c r="B172" s="173" t="s">
        <v>41</v>
      </c>
      <c r="C172" s="85" t="s">
        <v>51</v>
      </c>
      <c r="D172" s="7" t="s">
        <v>4</v>
      </c>
      <c r="E172" s="15">
        <v>14.56</v>
      </c>
      <c r="F172" s="112"/>
      <c r="G172" s="23"/>
      <c r="H172" s="64">
        <f t="shared" si="10"/>
        <v>0</v>
      </c>
    </row>
    <row r="173" spans="1:8" s="94" customFormat="1" ht="13.5" thickBot="1">
      <c r="A173" s="117" t="s">
        <v>17</v>
      </c>
      <c r="B173" s="175"/>
      <c r="C173" s="128" t="s">
        <v>122</v>
      </c>
      <c r="D173" s="146"/>
      <c r="E173" s="146"/>
      <c r="F173" s="91"/>
      <c r="G173" s="118"/>
      <c r="H173" s="133">
        <f>SUM(H174:H176)</f>
        <v>0</v>
      </c>
    </row>
    <row r="174" spans="1:8" s="94" customFormat="1">
      <c r="A174" s="103">
        <v>135</v>
      </c>
      <c r="B174" s="190" t="s">
        <v>236</v>
      </c>
      <c r="C174" s="125" t="s">
        <v>193</v>
      </c>
      <c r="D174" s="103" t="s">
        <v>69</v>
      </c>
      <c r="E174" s="103">
        <v>35</v>
      </c>
      <c r="F174" s="137"/>
      <c r="G174" s="72"/>
      <c r="H174" s="131">
        <f t="shared" ref="H174:H175" si="11">ROUND(E174*F174,2)</f>
        <v>0</v>
      </c>
    </row>
    <row r="175" spans="1:8" s="94" customFormat="1" ht="25.5">
      <c r="A175" s="103">
        <v>136</v>
      </c>
      <c r="B175" s="177" t="s">
        <v>236</v>
      </c>
      <c r="C175" s="123" t="s">
        <v>163</v>
      </c>
      <c r="D175" s="102" t="s">
        <v>100</v>
      </c>
      <c r="E175" s="102">
        <v>700</v>
      </c>
      <c r="F175" s="135"/>
      <c r="G175" s="102"/>
      <c r="H175" s="122">
        <f t="shared" si="11"/>
        <v>0</v>
      </c>
    </row>
    <row r="176" spans="1:8" s="94" customFormat="1" ht="13.5" thickBot="1">
      <c r="A176" s="104">
        <v>137</v>
      </c>
      <c r="B176" s="178" t="s">
        <v>236</v>
      </c>
      <c r="C176" s="127" t="s">
        <v>194</v>
      </c>
      <c r="D176" s="104" t="s">
        <v>100</v>
      </c>
      <c r="E176" s="104">
        <v>700</v>
      </c>
      <c r="F176" s="142"/>
      <c r="G176" s="104">
        <v>5</v>
      </c>
      <c r="H176" s="64">
        <f>ROUND(E176*F176*G176,2)</f>
        <v>0</v>
      </c>
    </row>
    <row r="177" spans="1:8" ht="13.5" thickBot="1">
      <c r="A177" s="100"/>
      <c r="B177" s="179"/>
      <c r="C177" s="90"/>
      <c r="D177" s="91"/>
      <c r="E177" s="46"/>
      <c r="F177" s="113"/>
      <c r="G177" s="101" t="s">
        <v>97</v>
      </c>
      <c r="H177" s="58">
        <f>H122+H127+H137+H144+H150+H154+H160+H169+H173</f>
        <v>0</v>
      </c>
    </row>
    <row r="178" spans="1:8" s="94" customFormat="1" ht="24.95" customHeight="1" thickBot="1">
      <c r="A178" s="100"/>
      <c r="B178" s="179"/>
      <c r="C178" s="99" t="s">
        <v>155</v>
      </c>
      <c r="D178" s="91"/>
      <c r="E178" s="46"/>
      <c r="F178" s="113"/>
      <c r="G178" s="101"/>
      <c r="H178" s="58"/>
    </row>
    <row r="179" spans="1:8" s="94" customFormat="1" ht="13.5" thickBot="1">
      <c r="A179" s="100" t="s">
        <v>12</v>
      </c>
      <c r="B179" s="179"/>
      <c r="C179" s="145" t="s">
        <v>156</v>
      </c>
      <c r="D179" s="91"/>
      <c r="E179" s="109"/>
      <c r="F179" s="109"/>
      <c r="G179" s="91"/>
      <c r="H179" s="147">
        <f>SUM(H180:H192)</f>
        <v>0</v>
      </c>
    </row>
    <row r="180" spans="1:8" s="94" customFormat="1">
      <c r="A180" s="139">
        <v>138</v>
      </c>
      <c r="B180" s="181" t="s">
        <v>162</v>
      </c>
      <c r="C180" s="138" t="s">
        <v>129</v>
      </c>
      <c r="D180" s="137" t="s">
        <v>69</v>
      </c>
      <c r="E180" s="110">
        <v>300</v>
      </c>
      <c r="F180" s="110"/>
      <c r="G180" s="137"/>
      <c r="H180" s="148">
        <f>ROUND(E180*F180,2)</f>
        <v>0</v>
      </c>
    </row>
    <row r="181" spans="1:8" s="94" customFormat="1">
      <c r="A181" s="140">
        <v>139</v>
      </c>
      <c r="B181" s="181" t="s">
        <v>162</v>
      </c>
      <c r="C181" s="136" t="s">
        <v>130</v>
      </c>
      <c r="D181" s="135" t="s">
        <v>68</v>
      </c>
      <c r="E181" s="111">
        <v>1800</v>
      </c>
      <c r="F181" s="111"/>
      <c r="G181" s="135"/>
      <c r="H181" s="148">
        <f>ROUND(E181*F181,2)</f>
        <v>0</v>
      </c>
    </row>
    <row r="182" spans="1:8" s="94" customFormat="1">
      <c r="A182" s="139">
        <v>140</v>
      </c>
      <c r="B182" s="181" t="s">
        <v>162</v>
      </c>
      <c r="C182" s="136" t="s">
        <v>131</v>
      </c>
      <c r="D182" s="135" t="s">
        <v>68</v>
      </c>
      <c r="E182" s="111">
        <v>90</v>
      </c>
      <c r="F182" s="111"/>
      <c r="G182" s="135"/>
      <c r="H182" s="148">
        <f t="shared" ref="H182:H205" si="12">ROUND(E182*F182,2)</f>
        <v>0</v>
      </c>
    </row>
    <row r="183" spans="1:8" s="94" customFormat="1">
      <c r="A183" s="140">
        <v>141</v>
      </c>
      <c r="B183" s="181" t="s">
        <v>162</v>
      </c>
      <c r="C183" s="136" t="s">
        <v>132</v>
      </c>
      <c r="D183" s="135" t="s">
        <v>68</v>
      </c>
      <c r="E183" s="111">
        <v>26</v>
      </c>
      <c r="F183" s="111"/>
      <c r="G183" s="135"/>
      <c r="H183" s="148">
        <f t="shared" si="12"/>
        <v>0</v>
      </c>
    </row>
    <row r="184" spans="1:8" s="94" customFormat="1" ht="25.5">
      <c r="A184" s="139">
        <v>142</v>
      </c>
      <c r="B184" s="181" t="s">
        <v>162</v>
      </c>
      <c r="C184" s="136" t="s">
        <v>133</v>
      </c>
      <c r="D184" s="135" t="s">
        <v>68</v>
      </c>
      <c r="E184" s="111">
        <v>40</v>
      </c>
      <c r="F184" s="111"/>
      <c r="G184" s="135"/>
      <c r="H184" s="148">
        <f t="shared" si="12"/>
        <v>0</v>
      </c>
    </row>
    <row r="185" spans="1:8" s="94" customFormat="1">
      <c r="A185" s="140">
        <v>143</v>
      </c>
      <c r="B185" s="181" t="s">
        <v>162</v>
      </c>
      <c r="C185" s="136" t="s">
        <v>134</v>
      </c>
      <c r="D185" s="135" t="s">
        <v>69</v>
      </c>
      <c r="E185" s="111">
        <v>215</v>
      </c>
      <c r="F185" s="111"/>
      <c r="G185" s="135"/>
      <c r="H185" s="148">
        <f t="shared" si="12"/>
        <v>0</v>
      </c>
    </row>
    <row r="186" spans="1:8" s="94" customFormat="1">
      <c r="A186" s="139">
        <v>144</v>
      </c>
      <c r="B186" s="181" t="s">
        <v>162</v>
      </c>
      <c r="C186" s="136" t="s">
        <v>135</v>
      </c>
      <c r="D186" s="135" t="s">
        <v>68</v>
      </c>
      <c r="E186" s="111">
        <v>1235</v>
      </c>
      <c r="F186" s="111"/>
      <c r="G186" s="135"/>
      <c r="H186" s="148">
        <f t="shared" si="12"/>
        <v>0</v>
      </c>
    </row>
    <row r="187" spans="1:8" s="94" customFormat="1">
      <c r="A187" s="140">
        <v>145</v>
      </c>
      <c r="B187" s="181" t="s">
        <v>162</v>
      </c>
      <c r="C187" s="136" t="s">
        <v>136</v>
      </c>
      <c r="D187" s="135" t="s">
        <v>68</v>
      </c>
      <c r="E187" s="111">
        <v>90</v>
      </c>
      <c r="F187" s="111"/>
      <c r="G187" s="135"/>
      <c r="H187" s="148">
        <f t="shared" si="12"/>
        <v>0</v>
      </c>
    </row>
    <row r="188" spans="1:8" s="94" customFormat="1">
      <c r="A188" s="139">
        <v>146</v>
      </c>
      <c r="B188" s="181" t="s">
        <v>162</v>
      </c>
      <c r="C188" s="136" t="s">
        <v>137</v>
      </c>
      <c r="D188" s="135" t="s">
        <v>68</v>
      </c>
      <c r="E188" s="111">
        <v>60</v>
      </c>
      <c r="F188" s="111"/>
      <c r="G188" s="135"/>
      <c r="H188" s="148">
        <f t="shared" si="12"/>
        <v>0</v>
      </c>
    </row>
    <row r="189" spans="1:8" s="94" customFormat="1" ht="25.5">
      <c r="A189" s="140">
        <v>147</v>
      </c>
      <c r="B189" s="181" t="s">
        <v>162</v>
      </c>
      <c r="C189" s="136" t="s">
        <v>138</v>
      </c>
      <c r="D189" s="135" t="s">
        <v>71</v>
      </c>
      <c r="E189" s="111">
        <v>32</v>
      </c>
      <c r="F189" s="111"/>
      <c r="G189" s="135"/>
      <c r="H189" s="148">
        <f t="shared" si="12"/>
        <v>0</v>
      </c>
    </row>
    <row r="190" spans="1:8" s="94" customFormat="1" ht="25.5">
      <c r="A190" s="139">
        <v>148</v>
      </c>
      <c r="B190" s="181" t="s">
        <v>162</v>
      </c>
      <c r="C190" s="136" t="s">
        <v>139</v>
      </c>
      <c r="D190" s="135" t="s">
        <v>71</v>
      </c>
      <c r="E190" s="111">
        <v>15</v>
      </c>
      <c r="F190" s="111"/>
      <c r="G190" s="135"/>
      <c r="H190" s="148">
        <f t="shared" si="12"/>
        <v>0</v>
      </c>
    </row>
    <row r="191" spans="1:8" s="94" customFormat="1">
      <c r="A191" s="140">
        <v>149</v>
      </c>
      <c r="B191" s="188" t="s">
        <v>162</v>
      </c>
      <c r="C191" s="136" t="s">
        <v>140</v>
      </c>
      <c r="D191" s="135" t="s">
        <v>68</v>
      </c>
      <c r="E191" s="111">
        <v>900</v>
      </c>
      <c r="F191" s="111"/>
      <c r="G191" s="135"/>
      <c r="H191" s="189">
        <f t="shared" si="12"/>
        <v>0</v>
      </c>
    </row>
    <row r="192" spans="1:8" s="94" customFormat="1" ht="13.5" thickBot="1">
      <c r="A192" s="139">
        <v>150</v>
      </c>
      <c r="B192" s="181" t="s">
        <v>162</v>
      </c>
      <c r="C192" s="143" t="s">
        <v>141</v>
      </c>
      <c r="D192" s="142" t="s">
        <v>68</v>
      </c>
      <c r="E192" s="112">
        <v>45</v>
      </c>
      <c r="F192" s="112"/>
      <c r="G192" s="142"/>
      <c r="H192" s="148">
        <f t="shared" si="12"/>
        <v>0</v>
      </c>
    </row>
    <row r="193" spans="1:8" s="94" customFormat="1" ht="13.5" thickBot="1">
      <c r="A193" s="144" t="s">
        <v>13</v>
      </c>
      <c r="B193" s="179"/>
      <c r="C193" s="145" t="s">
        <v>157</v>
      </c>
      <c r="D193" s="91"/>
      <c r="E193" s="109"/>
      <c r="F193" s="109"/>
      <c r="G193" s="91"/>
      <c r="H193" s="147">
        <f>SUM(H194:H199)</f>
        <v>0</v>
      </c>
    </row>
    <row r="194" spans="1:8" s="94" customFormat="1" ht="25.5">
      <c r="A194" s="139">
        <v>151</v>
      </c>
      <c r="B194" s="181" t="s">
        <v>162</v>
      </c>
      <c r="C194" s="138" t="s">
        <v>142</v>
      </c>
      <c r="D194" s="137" t="s">
        <v>75</v>
      </c>
      <c r="E194" s="110">
        <v>30</v>
      </c>
      <c r="F194" s="110"/>
      <c r="G194" s="137"/>
      <c r="H194" s="148">
        <f t="shared" si="12"/>
        <v>0</v>
      </c>
    </row>
    <row r="195" spans="1:8" s="94" customFormat="1">
      <c r="A195" s="140">
        <v>152</v>
      </c>
      <c r="B195" s="181" t="s">
        <v>162</v>
      </c>
      <c r="C195" s="136" t="s">
        <v>143</v>
      </c>
      <c r="D195" s="135" t="s">
        <v>71</v>
      </c>
      <c r="E195" s="111">
        <v>30</v>
      </c>
      <c r="F195" s="111"/>
      <c r="G195" s="135"/>
      <c r="H195" s="148">
        <f t="shared" si="12"/>
        <v>0</v>
      </c>
    </row>
    <row r="196" spans="1:8" s="94" customFormat="1" ht="25.5">
      <c r="A196" s="139">
        <v>153</v>
      </c>
      <c r="B196" s="181" t="s">
        <v>162</v>
      </c>
      <c r="C196" s="136" t="s">
        <v>144</v>
      </c>
      <c r="D196" s="135" t="s">
        <v>75</v>
      </c>
      <c r="E196" s="111">
        <v>30</v>
      </c>
      <c r="F196" s="111"/>
      <c r="G196" s="135"/>
      <c r="H196" s="148">
        <f t="shared" si="12"/>
        <v>0</v>
      </c>
    </row>
    <row r="197" spans="1:8" s="94" customFormat="1">
      <c r="A197" s="140">
        <v>154</v>
      </c>
      <c r="B197" s="181" t="s">
        <v>162</v>
      </c>
      <c r="C197" s="136" t="s">
        <v>145</v>
      </c>
      <c r="D197" s="135" t="s">
        <v>75</v>
      </c>
      <c r="E197" s="111">
        <v>5</v>
      </c>
      <c r="F197" s="111"/>
      <c r="G197" s="135"/>
      <c r="H197" s="148">
        <f t="shared" si="12"/>
        <v>0</v>
      </c>
    </row>
    <row r="198" spans="1:8" s="94" customFormat="1">
      <c r="A198" s="139">
        <v>155</v>
      </c>
      <c r="B198" s="181" t="s">
        <v>162</v>
      </c>
      <c r="C198" s="136" t="s">
        <v>146</v>
      </c>
      <c r="D198" s="135" t="s">
        <v>75</v>
      </c>
      <c r="E198" s="111">
        <v>9</v>
      </c>
      <c r="F198" s="111"/>
      <c r="G198" s="135"/>
      <c r="H198" s="148">
        <f t="shared" si="12"/>
        <v>0</v>
      </c>
    </row>
    <row r="199" spans="1:8" s="94" customFormat="1" ht="13.5" thickBot="1">
      <c r="A199" s="140">
        <v>156</v>
      </c>
      <c r="B199" s="181" t="s">
        <v>162</v>
      </c>
      <c r="C199" s="143" t="s">
        <v>147</v>
      </c>
      <c r="D199" s="142" t="s">
        <v>71</v>
      </c>
      <c r="E199" s="112">
        <v>30</v>
      </c>
      <c r="F199" s="112"/>
      <c r="G199" s="142"/>
      <c r="H199" s="148">
        <f t="shared" si="12"/>
        <v>0</v>
      </c>
    </row>
    <row r="200" spans="1:8" s="94" customFormat="1" ht="13.5" thickBot="1">
      <c r="A200" s="144" t="s">
        <v>76</v>
      </c>
      <c r="B200" s="179"/>
      <c r="C200" s="145" t="s">
        <v>158</v>
      </c>
      <c r="D200" s="91"/>
      <c r="E200" s="109"/>
      <c r="F200" s="109"/>
      <c r="G200" s="91"/>
      <c r="H200" s="147">
        <f>SUM(H201:H205)</f>
        <v>0</v>
      </c>
    </row>
    <row r="201" spans="1:8" s="94" customFormat="1">
      <c r="A201" s="139">
        <v>157</v>
      </c>
      <c r="B201" s="181" t="s">
        <v>162</v>
      </c>
      <c r="C201" s="138" t="s">
        <v>148</v>
      </c>
      <c r="D201" s="137" t="s">
        <v>149</v>
      </c>
      <c r="E201" s="110">
        <v>2</v>
      </c>
      <c r="F201" s="110"/>
      <c r="G201" s="137"/>
      <c r="H201" s="148">
        <f t="shared" si="12"/>
        <v>0</v>
      </c>
    </row>
    <row r="202" spans="1:8" s="94" customFormat="1">
      <c r="A202" s="140">
        <v>158</v>
      </c>
      <c r="B202" s="181" t="s">
        <v>162</v>
      </c>
      <c r="C202" s="136" t="s">
        <v>150</v>
      </c>
      <c r="D202" s="135" t="s">
        <v>71</v>
      </c>
      <c r="E202" s="111">
        <v>2</v>
      </c>
      <c r="F202" s="111"/>
      <c r="G202" s="135"/>
      <c r="H202" s="148">
        <f t="shared" si="12"/>
        <v>0</v>
      </c>
    </row>
    <row r="203" spans="1:8" s="94" customFormat="1" ht="25.5">
      <c r="A203" s="139">
        <v>159</v>
      </c>
      <c r="B203" s="181" t="s">
        <v>162</v>
      </c>
      <c r="C203" s="136" t="s">
        <v>151</v>
      </c>
      <c r="D203" s="135" t="s">
        <v>71</v>
      </c>
      <c r="E203" s="111">
        <v>2</v>
      </c>
      <c r="F203" s="111"/>
      <c r="G203" s="135"/>
      <c r="H203" s="148">
        <f t="shared" si="12"/>
        <v>0</v>
      </c>
    </row>
    <row r="204" spans="1:8" s="94" customFormat="1">
      <c r="A204" s="140">
        <v>160</v>
      </c>
      <c r="B204" s="181" t="s">
        <v>162</v>
      </c>
      <c r="C204" s="136" t="s">
        <v>152</v>
      </c>
      <c r="D204" s="135" t="s">
        <v>153</v>
      </c>
      <c r="E204" s="111">
        <v>1</v>
      </c>
      <c r="F204" s="111"/>
      <c r="G204" s="135"/>
      <c r="H204" s="148">
        <f t="shared" si="12"/>
        <v>0</v>
      </c>
    </row>
    <row r="205" spans="1:8" s="94" customFormat="1" ht="13.5" thickBot="1">
      <c r="A205" s="139">
        <v>161</v>
      </c>
      <c r="B205" s="181" t="s">
        <v>162</v>
      </c>
      <c r="C205" s="136" t="s">
        <v>154</v>
      </c>
      <c r="D205" s="135" t="s">
        <v>153</v>
      </c>
      <c r="E205" s="111">
        <v>1</v>
      </c>
      <c r="F205" s="111"/>
      <c r="G205" s="135"/>
      <c r="H205" s="149">
        <f t="shared" si="12"/>
        <v>0</v>
      </c>
    </row>
    <row r="206" spans="1:8" s="94" customFormat="1" ht="13.5" thickBot="1">
      <c r="A206" s="100"/>
      <c r="B206" s="179"/>
      <c r="C206" s="90"/>
      <c r="D206" s="91"/>
      <c r="E206" s="46"/>
      <c r="F206" s="113"/>
      <c r="G206" s="101" t="s">
        <v>159</v>
      </c>
      <c r="H206" s="75">
        <f>H179+H193+H200</f>
        <v>0</v>
      </c>
    </row>
    <row r="207" spans="1:8" ht="13.5" thickBot="1">
      <c r="E207" s="42"/>
      <c r="F207" s="108"/>
      <c r="G207" s="88" t="s">
        <v>160</v>
      </c>
      <c r="H207" s="92">
        <f>H69+H120+H177+H206</f>
        <v>0</v>
      </c>
    </row>
    <row r="208" spans="1:8" ht="13.5" thickBot="1">
      <c r="B208" s="182" t="s">
        <v>19</v>
      </c>
      <c r="E208" s="42"/>
      <c r="F208" s="108"/>
      <c r="G208" s="42" t="s">
        <v>98</v>
      </c>
      <c r="H208" s="89">
        <f>H209-H207</f>
        <v>0</v>
      </c>
    </row>
    <row r="209" spans="5:8" ht="13.5" thickBot="1">
      <c r="E209" s="95"/>
      <c r="F209" s="96"/>
      <c r="G209" s="88" t="s">
        <v>99</v>
      </c>
      <c r="H209" s="89">
        <f>ROUND(H207*1.23,2)</f>
        <v>0</v>
      </c>
    </row>
  </sheetData>
  <mergeCells count="3">
    <mergeCell ref="E1:H3"/>
    <mergeCell ref="B5:H5"/>
    <mergeCell ref="B6:H6"/>
  </mergeCells>
  <printOptions horizontalCentered="1"/>
  <pageMargins left="0.23622047244094491" right="0.23622047244094491" top="0.78740157480314965" bottom="0.3937007874015748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tabele elementów</vt:lpstr>
      <vt:lpstr>'tabele elementów'!Obszar_wydruku</vt:lpstr>
    </vt:vector>
  </TitlesOfParts>
  <Company>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msoltysiak</cp:lastModifiedBy>
  <cp:lastPrinted>2017-02-24T07:45:55Z</cp:lastPrinted>
  <dcterms:created xsi:type="dcterms:W3CDTF">2013-09-06T18:44:14Z</dcterms:created>
  <dcterms:modified xsi:type="dcterms:W3CDTF">2017-03-03T09:00:04Z</dcterms:modified>
</cp:coreProperties>
</file>