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Area" localSheetId="0">'3'!$A$1:$K$16</definedName>
    <definedName name="_xlnm.Print_Area" localSheetId="1">'4'!$A$1:$N$55</definedName>
    <definedName name="_xlnm.Print_Area" localSheetId="2">'5'!$A$1:$J$12</definedName>
    <definedName name="_xlnm.Print_Area" localSheetId="3">'6'!$A$1:$G$28</definedName>
    <definedName name="_xlnm.Print_Titles" localSheetId="0">'3'!$3:$5</definedName>
    <definedName name="_xlnm.Print_Titles" localSheetId="1">'4'!$3:$5</definedName>
    <definedName name="_xlnm.Print_Titles" localSheetId="2">'5'!$4:$8</definedName>
    <definedName name="_xlnm.Print_Titles" localSheetId="3">'6'!$4:$5</definedName>
  </definedNames>
  <calcPr fullCalcOnLoad="1"/>
</workbook>
</file>

<file path=xl/sharedStrings.xml><?xml version="1.0" encoding="utf-8"?>
<sst xmlns="http://schemas.openxmlformats.org/spreadsheetml/2006/main" count="304" uniqueCount="178">
  <si>
    <t>Rozwój Czterech Zakątków jako zrównoważonego miejsca pobytu opartego na naturalnym i kulturowym dziedzictwie</t>
  </si>
  <si>
    <t>Limity wydatków na wieloletnie programy inwestycyjne realizowane w latach 2010 i kolejnych</t>
  </si>
  <si>
    <t>po roku 
2012</t>
  </si>
  <si>
    <t>Rewitalizacja zespołu zabytkowych fortów (zagospodarowanie terenu przy kompleksie Fortu Zachodniego)</t>
  </si>
  <si>
    <t>2010 r.</t>
  </si>
  <si>
    <t xml:space="preserve">Nazwa zadania inwestycyjnego
</t>
  </si>
  <si>
    <t>Lata realizacji projektu</t>
  </si>
  <si>
    <t>Wartość całkowita projektu
(w zł)</t>
  </si>
  <si>
    <t>środki UE</t>
  </si>
  <si>
    <t>Przebudowa przystani jachtowej w Łunowie</t>
  </si>
  <si>
    <t>92120</t>
  </si>
  <si>
    <t>Okres realizacji</t>
  </si>
  <si>
    <t>GMINA</t>
  </si>
  <si>
    <t>POWIAT</t>
  </si>
  <si>
    <t>Zakład Gospodarki Mieszkaniowej</t>
  </si>
  <si>
    <t>Szkoła Podstawowa Nr 1</t>
  </si>
  <si>
    <t>Szkoła Podstawowa Nr 2</t>
  </si>
  <si>
    <t>Szkoła Podstawowa Nr 6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</si>
  <si>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</si>
  <si>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</si>
  <si>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</si>
  <si>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</si>
  <si>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</si>
  <si>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</si>
  <si>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</si>
  <si>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</si>
  <si>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</si>
  <si>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</si>
  <si>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20.</t>
  </si>
  <si>
    <t>Wyszczególnienie</t>
  </si>
  <si>
    <t>4.</t>
  </si>
  <si>
    <t>Dział</t>
  </si>
  <si>
    <t>w tym:</t>
  </si>
  <si>
    <t>ogółem</t>
  </si>
  <si>
    <t>Wydatki</t>
  </si>
  <si>
    <t>Przychody</t>
  </si>
  <si>
    <t>1.</t>
  </si>
  <si>
    <t>2.</t>
  </si>
  <si>
    <t>3.</t>
  </si>
  <si>
    <t>Nazwa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</si>
  <si>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</si>
  <si>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</si>
  <si>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</si>
  <si>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</si>
  <si>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</si>
  <si>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</si>
  <si>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</si>
  <si>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</si>
  <si>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Lp.</t>
  </si>
  <si>
    <t>Stan środków obrotowych na początek roku</t>
  </si>
  <si>
    <t>w tym: wpłata do budżetu</t>
  </si>
  <si>
    <t>Stan środków obrotowych na koniec roku</t>
  </si>
  <si>
    <t>Planowane wydatki</t>
  </si>
  <si>
    <t>z tego:</t>
  </si>
  <si>
    <t>Jednostka organizacyjna realizująca program lub koordynująca wykonanie programu</t>
  </si>
  <si>
    <t>na inwestycje</t>
  </si>
  <si>
    <t>600</t>
  </si>
  <si>
    <t>630</t>
  </si>
  <si>
    <t>710</t>
  </si>
  <si>
    <t>71035</t>
  </si>
  <si>
    <t>750</t>
  </si>
  <si>
    <t>851</t>
  </si>
  <si>
    <t>853</t>
  </si>
  <si>
    <t>900</t>
  </si>
  <si>
    <t>60016</t>
  </si>
  <si>
    <t>63095</t>
  </si>
  <si>
    <t>75095</t>
  </si>
  <si>
    <t>801</t>
  </si>
  <si>
    <t>85395</t>
  </si>
  <si>
    <t>90004</t>
  </si>
  <si>
    <t>921</t>
  </si>
  <si>
    <t>926</t>
  </si>
  <si>
    <t>92601</t>
  </si>
  <si>
    <t>60015</t>
  </si>
  <si>
    <t>80130</t>
  </si>
  <si>
    <t>85117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</si>
  <si>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</si>
  <si>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</si>
  <si>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</si>
  <si>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</si>
  <si>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</si>
  <si>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</si>
  <si>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</si>
  <si>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</si>
  <si>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</si>
  <si>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</si>
  <si>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</si>
  <si>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Urząd Miasta</t>
  </si>
  <si>
    <t>Planowane płatności w latach w ramach projektu</t>
  </si>
  <si>
    <t>Źródła finansowania w odniesieniu do kosztów kwalifikowa-
nych</t>
  </si>
  <si>
    <t>wydatki bieżące</t>
  </si>
  <si>
    <t>dotacje
z budżetu</t>
  </si>
  <si>
    <t>OGÓŁEM</t>
  </si>
  <si>
    <t>Łączne nakłady finansowe
(w zł)</t>
  </si>
  <si>
    <t>2008-2010</t>
  </si>
  <si>
    <t>Przedszkola Miejskie</t>
  </si>
  <si>
    <t>2011 r.</t>
  </si>
  <si>
    <t>Program Operacyjny 
Kapitał Ludzki</t>
  </si>
  <si>
    <t>Doradca zawodowy i pośrednik pracy w standardach unijnych</t>
  </si>
  <si>
    <t>Przebudowa centralnego układu komunikacyjnego śródmieścia w Świnoujściu</t>
  </si>
  <si>
    <t>Przebudowa ulicy Pogodnej</t>
  </si>
  <si>
    <t>Zagospodarowanie Basenu Północnego na port jachtowy</t>
  </si>
  <si>
    <t>Budowa Centrum Kultury 
i Sportu przy ul. Matejki</t>
  </si>
  <si>
    <t>2007-2010</t>
  </si>
  <si>
    <t>2008-2011</t>
  </si>
  <si>
    <t>Nie może być ujemna!</t>
  </si>
  <si>
    <t>Rozliczenia
z budżetem
z tytułu wpłat nadwyżek środków za 2009 r.</t>
  </si>
  <si>
    <t>Plan przychodów oraz wydatków zakładów budżetowych w 2010 r.</t>
  </si>
  <si>
    <t>Plan dochodów i wydatków rachunków dochodów własnych jednostek budżetowych na 2010 r.</t>
  </si>
  <si>
    <t>Zespół Szkół Publicznych Nr 4 z Oddziałami Integracyjnymi</t>
  </si>
  <si>
    <t>Zespół Szkół Morskich
    - internaty</t>
  </si>
  <si>
    <t>Poradnia Psychologiczno
    - Pedagogiczna</t>
  </si>
  <si>
    <t>Specjalny Ośrodek Szkolno
    - Wychowawczy</t>
  </si>
  <si>
    <t>Transgraniczna promenada pomiędzy Świnoujściem a Gminą Heringsdorf</t>
  </si>
  <si>
    <t>2012 r.</t>
  </si>
  <si>
    <t>po roku 2012</t>
  </si>
  <si>
    <t>Zespół Szkół Morskich w Świnoujściu - szkoła nowoczesna i bezpieczna</t>
  </si>
  <si>
    <t>środki Funduszu Pracy</t>
  </si>
  <si>
    <t>środki BP</t>
  </si>
  <si>
    <t>wkład niepieniężny beneficjenta</t>
  </si>
  <si>
    <t>Szkolenie drogą do zapewnienia wysokiej jakości usług świadczonych przez JST w obszarze wysp Uznam-Wolin</t>
  </si>
  <si>
    <t>Limity wydatków na programy finansowane z udziałem środków pochodzących z budżetu Unii Europejskiej 
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</si>
  <si>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Razem:</t>
  </si>
  <si>
    <t>wkład pieniężny beneficjenta</t>
  </si>
  <si>
    <t>Koszty kwalifiko-
wane w ramach projektu
(w zł)</t>
  </si>
  <si>
    <t>inne środki beneficjenta</t>
  </si>
  <si>
    <t>Rozbudowa Cmentarza Komunalnego w Świnoujściu</t>
  </si>
  <si>
    <t>Program Współpracy Terytorialnej Południowy Bałtyk 2007-2013</t>
  </si>
  <si>
    <t>630
750</t>
  </si>
  <si>
    <t>63003
75095</t>
  </si>
  <si>
    <t>2009-2012</t>
  </si>
  <si>
    <t>Regionalny Program Operacyjny Województwa Zachodniopomorskiego
na lata 2007-2013</t>
  </si>
  <si>
    <t>2009-2011</t>
  </si>
  <si>
    <t>Regionalny Program Operacyjny Województwa Zachodniopomorskiego na lata 2007-2013</t>
  </si>
  <si>
    <t>(wariant 1 - bez pomocy publicznej) 
18 800 000
(wariant 2 - z pomocą publiczną)
 17 882 000</t>
  </si>
  <si>
    <t>Rewaloryzacja zabytkowego Parku Zdrojowego II etap</t>
  </si>
  <si>
    <t>Razem limit wydatków</t>
  </si>
  <si>
    <t>Ośrodek Sportu i Rekreacji "Wyspiarz"</t>
  </si>
  <si>
    <t>Gminne zakłady budżetowe, z tego:</t>
  </si>
  <si>
    <t xml:space="preserve">Program Operacyjny Celu 3 - "Europejska Współpraca Terytorialna - Współpraca Transgraniczna" Krajów Meklemburgia Pomorze Przednie/Brandenburgia - Rzeczpospolita Polska (województwo zachodniopomorskie) 2007-2013 </t>
  </si>
  <si>
    <t>Edukacyjny plac Zabaw na terenie Parku Zdrojowego w Świnoujściu w ramach projektu "Morze Bałtyckie - łączące wyspy, kraje kultury i regiony przyrodnicze - wspólny polsko-niemiecki projekt w zakresie edukacji ekologicznej"</t>
  </si>
  <si>
    <t>2009-2013</t>
  </si>
  <si>
    <t>2007-2013</t>
  </si>
  <si>
    <t>2007-2015</t>
  </si>
  <si>
    <t>2010-2015</t>
  </si>
  <si>
    <t>Budowa Zespołu Opieki Długoterminowej</t>
  </si>
  <si>
    <t>programu</t>
  </si>
  <si>
    <t>projektu</t>
  </si>
  <si>
    <t>Zespół Szkół Morskich</t>
  </si>
  <si>
    <t>Powiatowy Urząd Pracy</t>
  </si>
  <si>
    <t>2009-2015</t>
  </si>
  <si>
    <t>2001-2015</t>
  </si>
  <si>
    <t>2009-2010</t>
  </si>
  <si>
    <t>Gimnazjum Publiczne nr 1 im. Olimpijczyków Polskich w Świnoujściu</t>
  </si>
  <si>
    <t>Równe szanse dla każdego - kluczem na lepsze jutro</t>
  </si>
  <si>
    <t>Zespół Szkół Morskich   Urząd Miasta</t>
  </si>
  <si>
    <t>Zespół Szkół Morskich w Świnoujściu - edukacja zawodowa w nowoczesnej i bezpiecznej szkole</t>
  </si>
  <si>
    <t>Jednostki organizacyjne realizujące programy lub koordynujące wykonanie</t>
  </si>
  <si>
    <t xml:space="preserve">Zespół Szkolno-Przedszkolny (Szkoła Podstawowa Nr 9)  </t>
  </si>
  <si>
    <t>Program Operacyjny Kapitał Ludzki</t>
  </si>
  <si>
    <t>Stać mnie na więcej - przeciwdziałanie wykluczeniu społecznemu młodzieży w wieku 15-25 lat</t>
  </si>
  <si>
    <t>Miejski Ośrodek Pomocy Rodzinie</t>
  </si>
  <si>
    <t xml:space="preserve">RAZEM </t>
  </si>
  <si>
    <t>środki JST</t>
  </si>
  <si>
    <t>Komenda Miejska Państwowej Straży Pożarnej</t>
  </si>
  <si>
    <t>92118</t>
  </si>
  <si>
    <t>Regionalny  Program Operacyjny Województwa Zachodniopomorskiego na lata 2007-2013</t>
  </si>
  <si>
    <t>Remont elewacji zabytkowego budynku Muzeum Rybołówstwa Morskiego w Świnoujściu, Plac Rybaka 1</t>
  </si>
  <si>
    <t>Muzeum Rybołówstawa Morskiego</t>
  </si>
  <si>
    <t>wkład pieniężny  beneficjenta</t>
  </si>
  <si>
    <t>852
853</t>
  </si>
  <si>
    <t>85204 85214
85395</t>
  </si>
  <si>
    <t>Projekt zintegrowany "Śródmieście" - Przebudowa Parku przy ul. Chopinu</t>
  </si>
  <si>
    <t>2010-2011</t>
  </si>
  <si>
    <t>Rewitalizacja zespołu zabytkowych fortów (zagospodarowanie terenu przy kompleksie Fortu Zachodniego) - Remont zabytkowej Bramy przy Forcie Zachodnim</t>
  </si>
  <si>
    <t xml:space="preserve">851 </t>
  </si>
  <si>
    <t>85154</t>
  </si>
  <si>
    <t>Muzeum Rybołówstwa Morskiego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</si>
</sst>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  <numFmt numFmtId="207" formatCode="#,##0.00000"/>
    <numFmt numFmtId="208" formatCode="#,##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0"/>
    </font>
    <font>
      <b/>
      <sz val="11"/>
      <name val="Arial CE"/>
      <family val="0"/>
    </font>
    <font>
      <b/>
      <i/>
      <sz val="8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8"/>
      <color indexed="62"/>
      <name val="Arial CE"/>
      <family val="2"/>
    </font>
    <font>
      <b/>
      <sz val="13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8"/>
      <color theme="3" tint="0.39998000860214233"/>
      <name val="Arial CE"/>
      <family val="2"/>
    </font>
    <font>
      <b/>
      <sz val="13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10" xfId="52" applyNumberFormat="1" applyFont="1" applyBorder="1" applyAlignment="1">
      <alignment horizontal="right" vertical="center"/>
      <protection/>
    </xf>
    <xf numFmtId="3" fontId="5" fillId="0" borderId="0" xfId="52" applyNumberFormat="1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3" fontId="5" fillId="0" borderId="15" xfId="52" applyNumberFormat="1" applyFont="1" applyBorder="1" applyAlignment="1">
      <alignment horizontal="right"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right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171" fontId="0" fillId="34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49" fontId="0" fillId="34" borderId="10" xfId="52" applyNumberFormat="1" applyFont="1" applyFill="1" applyBorder="1" applyAlignment="1">
      <alignment horizontal="center" vertical="center"/>
      <protection/>
    </xf>
    <xf numFmtId="49" fontId="0" fillId="34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2"/>
    </xf>
    <xf numFmtId="3" fontId="0" fillId="0" borderId="11" xfId="0" applyNumberFormat="1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/>
    </xf>
    <xf numFmtId="3" fontId="1" fillId="0" borderId="16" xfId="53" applyNumberFormat="1" applyFont="1" applyFill="1" applyBorder="1" applyAlignment="1">
      <alignment vertical="center" wrapText="1"/>
      <protection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16" fillId="0" borderId="16" xfId="53" applyNumberFormat="1" applyFont="1" applyFill="1" applyBorder="1" applyAlignment="1">
      <alignment vertical="center" wrapText="1"/>
      <protection/>
    </xf>
    <xf numFmtId="3" fontId="16" fillId="0" borderId="16" xfId="53" applyNumberFormat="1" applyFont="1" applyFill="1" applyBorder="1" applyAlignment="1">
      <alignment vertical="center"/>
      <protection/>
    </xf>
    <xf numFmtId="3" fontId="16" fillId="0" borderId="10" xfId="53" applyNumberFormat="1" applyFont="1" applyFill="1" applyBorder="1" applyAlignment="1">
      <alignment vertical="center"/>
      <protection/>
    </xf>
    <xf numFmtId="3" fontId="1" fillId="0" borderId="16" xfId="53" applyNumberFormat="1" applyFont="1" applyFill="1" applyBorder="1" applyAlignment="1">
      <alignment vertical="center"/>
      <protection/>
    </xf>
    <xf numFmtId="3" fontId="5" fillId="0" borderId="10" xfId="0" applyNumberFormat="1" applyFont="1" applyBorder="1" applyAlignment="1">
      <alignment vertical="center"/>
    </xf>
    <xf numFmtId="4" fontId="1" fillId="0" borderId="16" xfId="53" applyNumberFormat="1" applyFont="1" applyFill="1" applyBorder="1" applyAlignment="1">
      <alignment vertical="center"/>
      <protection/>
    </xf>
    <xf numFmtId="3" fontId="5" fillId="0" borderId="13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6" fillId="0" borderId="10" xfId="53" applyNumberFormat="1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171" fontId="0" fillId="34" borderId="10" xfId="52" applyNumberFormat="1" applyFont="1" applyFill="1" applyBorder="1" applyAlignment="1">
      <alignment horizontal="left"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171" fontId="0" fillId="34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 indent="2"/>
    </xf>
    <xf numFmtId="3" fontId="5" fillId="0" borderId="22" xfId="0" applyNumberFormat="1" applyFont="1" applyBorder="1" applyAlignment="1">
      <alignment vertical="center"/>
    </xf>
    <xf numFmtId="0" fontId="0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53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49" fontId="1" fillId="0" borderId="16" xfId="53" applyNumberFormat="1" applyFont="1" applyBorder="1" applyAlignment="1">
      <alignment horizontal="center" vertical="center" wrapText="1"/>
      <protection/>
    </xf>
    <xf numFmtId="49" fontId="1" fillId="0" borderId="20" xfId="53" applyNumberFormat="1" applyFont="1" applyBorder="1" applyAlignment="1">
      <alignment horizontal="center" vertical="center" wrapText="1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1" fillId="0" borderId="16" xfId="53" applyNumberFormat="1" applyFont="1" applyBorder="1" applyAlignment="1">
      <alignment horizontal="center" vertical="center"/>
      <protection/>
    </xf>
    <xf numFmtId="3" fontId="1" fillId="0" borderId="20" xfId="53" applyNumberFormat="1" applyFont="1" applyBorder="1" applyAlignment="1">
      <alignment horizontal="center" vertical="center"/>
      <protection/>
    </xf>
    <xf numFmtId="3" fontId="1" fillId="0" borderId="17" xfId="53" applyNumberFormat="1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Normalny_zalaczniki_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40"/>
  <sheetViews>
    <sheetView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3.625" style="51" customWidth="1"/>
    <col min="2" max="2" width="5.00390625" style="51" customWidth="1"/>
    <col min="3" max="3" width="6.625" style="51" customWidth="1"/>
    <col min="4" max="4" width="27.125" style="35" customWidth="1"/>
    <col min="5" max="5" width="13.00390625" style="35" customWidth="1"/>
    <col min="6" max="6" width="11.25390625" style="35" customWidth="1"/>
    <col min="7" max="7" width="13.125" style="35" customWidth="1"/>
    <col min="8" max="8" width="11.00390625" style="35" customWidth="1"/>
    <col min="9" max="9" width="12.25390625" style="35" customWidth="1"/>
    <col min="10" max="10" width="12.00390625" style="35" customWidth="1"/>
    <col min="11" max="11" width="13.625" style="35" customWidth="1"/>
    <col min="12" max="12" width="14.00390625" style="32" customWidth="1"/>
    <col min="13" max="14" width="13.375" style="35" bestFit="1" customWidth="1"/>
    <col min="15" max="16384" width="9.125" style="35" customWidth="1"/>
  </cols>
  <sheetData>
    <row r="1" spans="1:11" ht="47.25" customHeight="1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6" t="s">
        <v>47</v>
      </c>
    </row>
    <row r="3" spans="1:11" ht="37.5" customHeight="1">
      <c r="A3" s="109" t="s">
        <v>48</v>
      </c>
      <c r="B3" s="109" t="s">
        <v>31</v>
      </c>
      <c r="C3" s="109" t="s">
        <v>46</v>
      </c>
      <c r="D3" s="110" t="s">
        <v>5</v>
      </c>
      <c r="E3" s="111" t="s">
        <v>54</v>
      </c>
      <c r="F3" s="110" t="s">
        <v>11</v>
      </c>
      <c r="G3" s="110" t="s">
        <v>93</v>
      </c>
      <c r="H3" s="110" t="s">
        <v>52</v>
      </c>
      <c r="I3" s="110"/>
      <c r="J3" s="110"/>
      <c r="K3" s="110"/>
    </row>
    <row r="4" spans="1:12" s="39" customFormat="1" ht="48.75" customHeight="1">
      <c r="A4" s="109"/>
      <c r="B4" s="109"/>
      <c r="C4" s="109"/>
      <c r="D4" s="110"/>
      <c r="E4" s="111"/>
      <c r="F4" s="110"/>
      <c r="G4" s="110"/>
      <c r="H4" s="37" t="s">
        <v>4</v>
      </c>
      <c r="I4" s="37" t="s">
        <v>96</v>
      </c>
      <c r="J4" s="37" t="s">
        <v>114</v>
      </c>
      <c r="K4" s="37" t="s">
        <v>2</v>
      </c>
      <c r="L4" s="38" t="s">
        <v>105</v>
      </c>
    </row>
    <row r="5" spans="1:11" ht="7.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1">
        <v>7</v>
      </c>
      <c r="H5" s="41">
        <v>8</v>
      </c>
      <c r="I5" s="40">
        <v>9</v>
      </c>
      <c r="J5" s="40">
        <v>10</v>
      </c>
      <c r="K5" s="40">
        <v>11</v>
      </c>
    </row>
    <row r="6" spans="1:14" ht="27" customHeight="1">
      <c r="A6" s="96" t="s">
        <v>36</v>
      </c>
      <c r="B6" s="42" t="s">
        <v>56</v>
      </c>
      <c r="C6" s="42" t="s">
        <v>64</v>
      </c>
      <c r="D6" s="48" t="s">
        <v>100</v>
      </c>
      <c r="E6" s="44" t="s">
        <v>87</v>
      </c>
      <c r="F6" s="44" t="s">
        <v>141</v>
      </c>
      <c r="G6" s="45">
        <v>3222000</v>
      </c>
      <c r="H6" s="46">
        <v>106000</v>
      </c>
      <c r="I6" s="46">
        <v>0</v>
      </c>
      <c r="J6" s="46">
        <v>0</v>
      </c>
      <c r="K6" s="46">
        <v>2991000</v>
      </c>
      <c r="L6" s="31">
        <f aca="true" t="shared" si="0" ref="L6:L14">G6-H6-I6-J6-K6</f>
        <v>125000</v>
      </c>
      <c r="M6" s="47">
        <f aca="true" t="shared" si="1" ref="M6:M12">K6+J6+I6+H6</f>
        <v>3097000</v>
      </c>
      <c r="N6" s="47">
        <f aca="true" t="shared" si="2" ref="N6:N14">M6-G6</f>
        <v>-125000</v>
      </c>
    </row>
    <row r="7" spans="1:14" ht="38.25" customHeight="1">
      <c r="A7" s="96" t="s">
        <v>37</v>
      </c>
      <c r="B7" s="49" t="s">
        <v>57</v>
      </c>
      <c r="C7" s="49" t="s">
        <v>65</v>
      </c>
      <c r="D7" s="50" t="s">
        <v>9</v>
      </c>
      <c r="E7" s="44" t="s">
        <v>87</v>
      </c>
      <c r="F7" s="44" t="s">
        <v>143</v>
      </c>
      <c r="G7" s="45">
        <v>5122000</v>
      </c>
      <c r="H7" s="46">
        <v>57100</v>
      </c>
      <c r="I7" s="46">
        <v>0</v>
      </c>
      <c r="J7" s="46">
        <v>0</v>
      </c>
      <c r="K7" s="46">
        <v>4764900</v>
      </c>
      <c r="L7" s="31">
        <f t="shared" si="0"/>
        <v>300000</v>
      </c>
      <c r="M7" s="47">
        <f t="shared" si="1"/>
        <v>4822000</v>
      </c>
      <c r="N7" s="47">
        <f t="shared" si="2"/>
        <v>-300000</v>
      </c>
    </row>
    <row r="8" spans="1:14" ht="41.25" customHeight="1">
      <c r="A8" s="96" t="s">
        <v>38</v>
      </c>
      <c r="B8" s="42" t="s">
        <v>58</v>
      </c>
      <c r="C8" s="42" t="s">
        <v>59</v>
      </c>
      <c r="D8" s="48" t="s">
        <v>126</v>
      </c>
      <c r="E8" s="44" t="s">
        <v>87</v>
      </c>
      <c r="F8" s="44" t="s">
        <v>151</v>
      </c>
      <c r="G8" s="45">
        <v>8494000</v>
      </c>
      <c r="H8" s="46">
        <v>562000</v>
      </c>
      <c r="I8" s="46">
        <v>0</v>
      </c>
      <c r="J8" s="46">
        <v>2000000</v>
      </c>
      <c r="K8" s="46">
        <v>4418000</v>
      </c>
      <c r="L8" s="31">
        <f t="shared" si="0"/>
        <v>1514000</v>
      </c>
      <c r="M8" s="47">
        <f t="shared" si="1"/>
        <v>6980000</v>
      </c>
      <c r="N8" s="47">
        <f t="shared" si="2"/>
        <v>-1514000</v>
      </c>
    </row>
    <row r="9" spans="1:14" ht="52.5" customHeight="1">
      <c r="A9" s="96" t="s">
        <v>30</v>
      </c>
      <c r="B9" s="42" t="s">
        <v>61</v>
      </c>
      <c r="C9" s="42" t="s">
        <v>75</v>
      </c>
      <c r="D9" s="48" t="s">
        <v>145</v>
      </c>
      <c r="E9" s="44" t="s">
        <v>87</v>
      </c>
      <c r="F9" s="44" t="s">
        <v>144</v>
      </c>
      <c r="G9" s="45">
        <v>18450000</v>
      </c>
      <c r="H9" s="46">
        <v>96000</v>
      </c>
      <c r="I9" s="46">
        <v>354000</v>
      </c>
      <c r="J9" s="46">
        <v>1500000</v>
      </c>
      <c r="K9" s="46">
        <v>16500000</v>
      </c>
      <c r="L9" s="31">
        <f t="shared" si="0"/>
        <v>0</v>
      </c>
      <c r="M9" s="47">
        <f t="shared" si="1"/>
        <v>18450000</v>
      </c>
      <c r="N9" s="47">
        <f t="shared" si="2"/>
        <v>0</v>
      </c>
    </row>
    <row r="10" spans="1:14" ht="53.25" customHeight="1">
      <c r="A10" s="96" t="s">
        <v>40</v>
      </c>
      <c r="B10" s="92" t="s">
        <v>175</v>
      </c>
      <c r="C10" s="92" t="s">
        <v>176</v>
      </c>
      <c r="D10" s="91" t="s">
        <v>172</v>
      </c>
      <c r="E10" s="93" t="s">
        <v>87</v>
      </c>
      <c r="F10" s="93" t="s">
        <v>173</v>
      </c>
      <c r="G10" s="94">
        <v>300000</v>
      </c>
      <c r="H10" s="95">
        <v>150000</v>
      </c>
      <c r="I10" s="95">
        <v>150000</v>
      </c>
      <c r="J10" s="95">
        <v>0</v>
      </c>
      <c r="K10" s="95">
        <v>0</v>
      </c>
      <c r="L10" s="31">
        <f t="shared" si="0"/>
        <v>0</v>
      </c>
      <c r="M10" s="47">
        <f t="shared" si="1"/>
        <v>300000</v>
      </c>
      <c r="N10" s="47">
        <f t="shared" si="2"/>
        <v>0</v>
      </c>
    </row>
    <row r="11" spans="1:14" ht="60.75" customHeight="1">
      <c r="A11" s="96" t="s">
        <v>41</v>
      </c>
      <c r="B11" s="92" t="s">
        <v>70</v>
      </c>
      <c r="C11" s="92" t="s">
        <v>165</v>
      </c>
      <c r="D11" s="104" t="s">
        <v>167</v>
      </c>
      <c r="E11" s="101" t="s">
        <v>177</v>
      </c>
      <c r="F11" s="93">
        <v>2011</v>
      </c>
      <c r="G11" s="94">
        <v>400000</v>
      </c>
      <c r="H11" s="95">
        <v>0</v>
      </c>
      <c r="I11" s="95">
        <v>400000</v>
      </c>
      <c r="J11" s="95">
        <v>0</v>
      </c>
      <c r="K11" s="95">
        <v>0</v>
      </c>
      <c r="L11" s="31">
        <f t="shared" si="0"/>
        <v>0</v>
      </c>
      <c r="M11" s="47">
        <f t="shared" si="1"/>
        <v>400000</v>
      </c>
      <c r="N11" s="47">
        <f t="shared" si="2"/>
        <v>0</v>
      </c>
    </row>
    <row r="12" spans="1:14" ht="77.25" customHeight="1">
      <c r="A12" s="96" t="s">
        <v>42</v>
      </c>
      <c r="B12" s="97" t="s">
        <v>70</v>
      </c>
      <c r="C12" s="97" t="s">
        <v>10</v>
      </c>
      <c r="D12" s="98" t="s">
        <v>3</v>
      </c>
      <c r="E12" s="93" t="s">
        <v>87</v>
      </c>
      <c r="F12" s="93" t="s">
        <v>150</v>
      </c>
      <c r="G12" s="94">
        <v>5225000</v>
      </c>
      <c r="H12" s="95">
        <v>0</v>
      </c>
      <c r="I12" s="99">
        <v>0</v>
      </c>
      <c r="J12" s="95">
        <v>550000</v>
      </c>
      <c r="K12" s="95">
        <v>4600000</v>
      </c>
      <c r="L12" s="31">
        <f t="shared" si="0"/>
        <v>75000</v>
      </c>
      <c r="M12" s="47">
        <f t="shared" si="1"/>
        <v>5150000</v>
      </c>
      <c r="N12" s="47">
        <f t="shared" si="2"/>
        <v>-75000</v>
      </c>
    </row>
    <row r="13" spans="1:14" ht="85.5" customHeight="1">
      <c r="A13" s="96" t="s">
        <v>43</v>
      </c>
      <c r="B13" s="97" t="s">
        <v>70</v>
      </c>
      <c r="C13" s="97" t="s">
        <v>10</v>
      </c>
      <c r="D13" s="100" t="s">
        <v>174</v>
      </c>
      <c r="E13" s="93" t="s">
        <v>87</v>
      </c>
      <c r="F13" s="101" t="s">
        <v>132</v>
      </c>
      <c r="G13" s="94">
        <v>433000</v>
      </c>
      <c r="H13" s="95">
        <v>0</v>
      </c>
      <c r="I13" s="99">
        <v>400000</v>
      </c>
      <c r="J13" s="95">
        <v>0</v>
      </c>
      <c r="K13" s="95">
        <v>0</v>
      </c>
      <c r="L13" s="31">
        <f>G13-H13-I13-J13-K13</f>
        <v>33000</v>
      </c>
      <c r="M13" s="47">
        <f>K13+J13+I13+H13</f>
        <v>400000</v>
      </c>
      <c r="N13" s="47">
        <f>M13-G13</f>
        <v>-33000</v>
      </c>
    </row>
    <row r="14" spans="1:14" ht="37.5" customHeight="1">
      <c r="A14" s="96" t="s">
        <v>76</v>
      </c>
      <c r="B14" s="42" t="s">
        <v>71</v>
      </c>
      <c r="C14" s="42" t="s">
        <v>72</v>
      </c>
      <c r="D14" s="43" t="s">
        <v>102</v>
      </c>
      <c r="E14" s="44" t="s">
        <v>87</v>
      </c>
      <c r="F14" s="44" t="s">
        <v>142</v>
      </c>
      <c r="G14" s="45">
        <v>32445000</v>
      </c>
      <c r="H14" s="46">
        <v>5200000</v>
      </c>
      <c r="I14" s="46">
        <v>4500000</v>
      </c>
      <c r="J14" s="46">
        <v>0</v>
      </c>
      <c r="K14" s="46">
        <v>6000000</v>
      </c>
      <c r="L14" s="31">
        <f t="shared" si="0"/>
        <v>16745000</v>
      </c>
      <c r="M14" s="47">
        <f>K14+J14+I14+H14</f>
        <v>15700000</v>
      </c>
      <c r="N14" s="47">
        <f t="shared" si="2"/>
        <v>-16745000</v>
      </c>
    </row>
    <row r="15" spans="1:14" s="32" customFormat="1" ht="32.25" customHeight="1">
      <c r="A15" s="105" t="s">
        <v>92</v>
      </c>
      <c r="B15" s="105"/>
      <c r="C15" s="105"/>
      <c r="D15" s="105"/>
      <c r="E15" s="105"/>
      <c r="F15" s="105"/>
      <c r="G15" s="30">
        <f>SUM(G6,G7,G8,G9,G10,G11,G12,G13,G14)</f>
        <v>74091000</v>
      </c>
      <c r="H15" s="30">
        <f>SUM(H6,H7,H8,H9,H10,H11,H12,H13,H14)</f>
        <v>6171100</v>
      </c>
      <c r="I15" s="30">
        <f>SUM(I6,I7,I8,I9,I10,I11,I12,I13,I14)</f>
        <v>5804000</v>
      </c>
      <c r="J15" s="30">
        <f>SUM(J6,J7,J8,J9,J10,J11,J12,J13,J14)</f>
        <v>4050000</v>
      </c>
      <c r="K15" s="30">
        <f>SUM(K6,K7,K8,K9,K10,K11,K12,K13,K14)</f>
        <v>39273900</v>
      </c>
      <c r="L15" s="31"/>
      <c r="M15" s="31"/>
      <c r="N15" s="31"/>
    </row>
    <row r="16" spans="1:14" s="32" customFormat="1" ht="32.25" customHeight="1">
      <c r="A16" s="105" t="s">
        <v>136</v>
      </c>
      <c r="B16" s="105"/>
      <c r="C16" s="105"/>
      <c r="D16" s="105"/>
      <c r="E16" s="105"/>
      <c r="F16" s="105"/>
      <c r="G16" s="33"/>
      <c r="H16" s="106">
        <f>SUM(H15,I15,J15,K15)</f>
        <v>55299000</v>
      </c>
      <c r="I16" s="106"/>
      <c r="J16" s="106"/>
      <c r="K16" s="106"/>
      <c r="L16" s="31"/>
      <c r="M16" s="31"/>
      <c r="N16" s="31"/>
    </row>
    <row r="17" spans="3:11" ht="13.5" customHeight="1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9:10" ht="12.75">
      <c r="I18" s="47"/>
      <c r="J18" s="47"/>
    </row>
    <row r="19" spans="8:10" ht="12.75">
      <c r="H19" s="32"/>
      <c r="I19" s="31"/>
      <c r="J19" s="31"/>
    </row>
    <row r="20" spans="9:10" ht="12.75">
      <c r="I20" s="47"/>
      <c r="J20" s="47"/>
    </row>
    <row r="21" spans="9:10" ht="12.75">
      <c r="I21" s="47"/>
      <c r="J21" s="47"/>
    </row>
    <row r="22" spans="9:10" ht="12.75">
      <c r="I22" s="47"/>
      <c r="J22" s="47"/>
    </row>
    <row r="23" spans="8:10" ht="12.75">
      <c r="H23" s="31"/>
      <c r="I23" s="31"/>
      <c r="J23" s="31"/>
    </row>
    <row r="24" spans="8:10" ht="12.75">
      <c r="H24" s="47"/>
      <c r="I24" s="47"/>
      <c r="J24" s="47"/>
    </row>
    <row r="25" spans="8:10" ht="12.75">
      <c r="H25" s="47"/>
      <c r="I25" s="47"/>
      <c r="J25" s="47"/>
    </row>
    <row r="26" spans="8:10" ht="12.75">
      <c r="H26" s="47"/>
      <c r="I26" s="47"/>
      <c r="J26" s="47"/>
    </row>
    <row r="27" spans="8:10" ht="12.75">
      <c r="H27" s="31"/>
      <c r="I27" s="31"/>
      <c r="J27" s="31"/>
    </row>
    <row r="28" spans="8:10" ht="12.75">
      <c r="H28" s="47"/>
      <c r="I28" s="47"/>
      <c r="J28" s="47"/>
    </row>
    <row r="29" spans="8:10" ht="12.75">
      <c r="H29" s="47"/>
      <c r="I29" s="47"/>
      <c r="J29" s="47"/>
    </row>
    <row r="30" spans="8:10" ht="12.75">
      <c r="H30" s="47"/>
      <c r="I30" s="47"/>
      <c r="J30" s="47"/>
    </row>
    <row r="31" spans="8:10" ht="12.75">
      <c r="H31" s="47"/>
      <c r="I31" s="47"/>
      <c r="J31" s="47"/>
    </row>
    <row r="32" spans="8:10" ht="12.75">
      <c r="H32" s="47"/>
      <c r="I32" s="47"/>
      <c r="J32" s="47"/>
    </row>
    <row r="33" spans="8:10" ht="12.75">
      <c r="H33" s="32"/>
      <c r="I33" s="31"/>
      <c r="J33" s="31"/>
    </row>
    <row r="34" spans="8:10" ht="12.75">
      <c r="H34" s="47"/>
      <c r="I34" s="47"/>
      <c r="J34" s="47"/>
    </row>
    <row r="35" spans="9:10" ht="12.75">
      <c r="I35" s="47"/>
      <c r="J35" s="47"/>
    </row>
    <row r="36" spans="9:10" ht="12.75">
      <c r="I36" s="47"/>
      <c r="J36" s="47"/>
    </row>
    <row r="37" spans="9:10" ht="12.75">
      <c r="I37" s="47"/>
      <c r="J37" s="47"/>
    </row>
    <row r="38" spans="9:10" ht="12.75">
      <c r="I38" s="47"/>
      <c r="J38" s="47"/>
    </row>
    <row r="39" spans="9:10" ht="12.75">
      <c r="I39" s="47"/>
      <c r="J39" s="47"/>
    </row>
    <row r="40" spans="9:10" ht="12.75">
      <c r="I40" s="47"/>
      <c r="J40" s="47"/>
    </row>
  </sheetData>
  <sheetProtection/>
  <mergeCells count="13">
    <mergeCell ref="F3:F4"/>
    <mergeCell ref="G3:G4"/>
    <mergeCell ref="H3:K3"/>
    <mergeCell ref="A15:F15"/>
    <mergeCell ref="A16:F16"/>
    <mergeCell ref="H16:K16"/>
    <mergeCell ref="C17:K17"/>
    <mergeCell ref="A1:K1"/>
    <mergeCell ref="A3:A4"/>
    <mergeCell ref="B3:B4"/>
    <mergeCell ref="C3:C4"/>
    <mergeCell ref="D3:D4"/>
    <mergeCell ref="E3:E4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3
do uchwały Nr LXXI/573/2010            
Rady Miasta Świnoujście
z dnia 24 czerwca 2010 roku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80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C20" sqref="C20"/>
      <selection pane="bottomLeft" activeCell="D51" sqref="D51:D53"/>
    </sheetView>
  </sheetViews>
  <sheetFormatPr defaultColWidth="9.00390625" defaultRowHeight="12.75"/>
  <cols>
    <col min="1" max="1" width="3.625" style="7" customWidth="1"/>
    <col min="2" max="2" width="4.75390625" style="7" customWidth="1"/>
    <col min="3" max="3" width="6.25390625" style="7" customWidth="1"/>
    <col min="4" max="4" width="18.625" style="1" customWidth="1"/>
    <col min="5" max="5" width="20.00390625" style="1" customWidth="1"/>
    <col min="6" max="6" width="11.875" style="1" customWidth="1"/>
    <col min="7" max="7" width="9.00390625" style="1" customWidth="1"/>
    <col min="8" max="8" width="9.625" style="1" customWidth="1"/>
    <col min="9" max="9" width="9.375" style="1" customWidth="1"/>
    <col min="10" max="10" width="11.75390625" style="1" customWidth="1"/>
    <col min="11" max="11" width="9.25390625" style="1" customWidth="1"/>
    <col min="12" max="12" width="9.375" style="1" customWidth="1"/>
    <col min="13" max="13" width="8.75390625" style="1" customWidth="1"/>
    <col min="14" max="14" width="7.25390625" style="1" customWidth="1"/>
    <col min="15" max="16384" width="9.125" style="1" customWidth="1"/>
  </cols>
  <sheetData>
    <row r="1" spans="1:14" ht="74.2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47</v>
      </c>
    </row>
    <row r="3" spans="1:14" ht="49.5" customHeight="1">
      <c r="A3" s="139" t="s">
        <v>48</v>
      </c>
      <c r="B3" s="139" t="s">
        <v>31</v>
      </c>
      <c r="C3" s="139" t="s">
        <v>46</v>
      </c>
      <c r="D3" s="145" t="s">
        <v>39</v>
      </c>
      <c r="E3" s="147"/>
      <c r="F3" s="142" t="s">
        <v>157</v>
      </c>
      <c r="G3" s="142" t="s">
        <v>6</v>
      </c>
      <c r="H3" s="142" t="s">
        <v>7</v>
      </c>
      <c r="I3" s="142" t="s">
        <v>124</v>
      </c>
      <c r="J3" s="142" t="s">
        <v>89</v>
      </c>
      <c r="K3" s="145" t="s">
        <v>88</v>
      </c>
      <c r="L3" s="146"/>
      <c r="M3" s="146"/>
      <c r="N3" s="147"/>
    </row>
    <row r="4" spans="1:14" ht="39.75" customHeight="1">
      <c r="A4" s="140"/>
      <c r="B4" s="140"/>
      <c r="C4" s="140"/>
      <c r="D4" s="52" t="s">
        <v>146</v>
      </c>
      <c r="E4" s="52" t="s">
        <v>147</v>
      </c>
      <c r="F4" s="143"/>
      <c r="G4" s="143"/>
      <c r="H4" s="143"/>
      <c r="I4" s="143"/>
      <c r="J4" s="143"/>
      <c r="K4" s="53" t="s">
        <v>4</v>
      </c>
      <c r="L4" s="53" t="s">
        <v>96</v>
      </c>
      <c r="M4" s="53" t="s">
        <v>114</v>
      </c>
      <c r="N4" s="53" t="s">
        <v>115</v>
      </c>
    </row>
    <row r="5" spans="1:14" s="24" customFormat="1" ht="7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</row>
    <row r="6" spans="1:14" s="25" customFormat="1" ht="23.25" customHeight="1">
      <c r="A6" s="151" t="s">
        <v>44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ht="24" customHeight="1">
      <c r="A7" s="118" t="s">
        <v>36</v>
      </c>
      <c r="B7" s="127" t="s">
        <v>128</v>
      </c>
      <c r="C7" s="127" t="s">
        <v>129</v>
      </c>
      <c r="D7" s="112" t="s">
        <v>127</v>
      </c>
      <c r="E7" s="112" t="s">
        <v>0</v>
      </c>
      <c r="F7" s="112" t="s">
        <v>87</v>
      </c>
      <c r="G7" s="112" t="s">
        <v>104</v>
      </c>
      <c r="H7" s="115">
        <v>993648</v>
      </c>
      <c r="I7" s="115">
        <v>993648</v>
      </c>
      <c r="J7" s="74" t="s">
        <v>122</v>
      </c>
      <c r="K7" s="75">
        <f>SUM(K8,K9)</f>
        <v>432000</v>
      </c>
      <c r="L7" s="75">
        <f>SUM(L8,L9)</f>
        <v>300000</v>
      </c>
      <c r="M7" s="75">
        <f>SUM(M8,M9)</f>
        <v>0</v>
      </c>
      <c r="N7" s="75">
        <f>SUM(N8,N9)</f>
        <v>0</v>
      </c>
    </row>
    <row r="8" spans="1:14" ht="22.5" customHeight="1">
      <c r="A8" s="119"/>
      <c r="B8" s="122"/>
      <c r="C8" s="122"/>
      <c r="D8" s="113"/>
      <c r="E8" s="113"/>
      <c r="F8" s="113"/>
      <c r="G8" s="113"/>
      <c r="H8" s="116"/>
      <c r="I8" s="116"/>
      <c r="J8" s="76" t="s">
        <v>8</v>
      </c>
      <c r="K8" s="77">
        <f>223000+144500</f>
        <v>367500</v>
      </c>
      <c r="L8" s="77">
        <f>170000+85000</f>
        <v>255000</v>
      </c>
      <c r="M8" s="77">
        <v>0</v>
      </c>
      <c r="N8" s="76">
        <v>0</v>
      </c>
    </row>
    <row r="9" spans="1:14" ht="28.5" customHeight="1">
      <c r="A9" s="119"/>
      <c r="B9" s="122"/>
      <c r="C9" s="122"/>
      <c r="D9" s="113"/>
      <c r="E9" s="113"/>
      <c r="F9" s="114"/>
      <c r="G9" s="113"/>
      <c r="H9" s="116"/>
      <c r="I9" s="116"/>
      <c r="J9" s="76" t="s">
        <v>123</v>
      </c>
      <c r="K9" s="77">
        <f>39000+25500</f>
        <v>64500</v>
      </c>
      <c r="L9" s="77">
        <f>30000+15000</f>
        <v>45000</v>
      </c>
      <c r="M9" s="77">
        <v>0</v>
      </c>
      <c r="N9" s="76">
        <v>0</v>
      </c>
    </row>
    <row r="10" spans="1:14" ht="24" customHeight="1">
      <c r="A10" s="118" t="s">
        <v>37</v>
      </c>
      <c r="B10" s="121" t="s">
        <v>60</v>
      </c>
      <c r="C10" s="121" t="s">
        <v>66</v>
      </c>
      <c r="D10" s="112" t="s">
        <v>97</v>
      </c>
      <c r="E10" s="112" t="s">
        <v>120</v>
      </c>
      <c r="F10" s="112" t="s">
        <v>87</v>
      </c>
      <c r="G10" s="112" t="s">
        <v>104</v>
      </c>
      <c r="H10" s="115">
        <v>1678145</v>
      </c>
      <c r="I10" s="115">
        <v>1678145</v>
      </c>
      <c r="J10" s="74" t="s">
        <v>122</v>
      </c>
      <c r="K10" s="75">
        <f>SUM(K11,K12,K13)</f>
        <v>799398</v>
      </c>
      <c r="L10" s="75">
        <f>SUM(L11,L12,L13)</f>
        <v>235209</v>
      </c>
      <c r="M10" s="75">
        <f>SUM(M11,M12,M13)</f>
        <v>0</v>
      </c>
      <c r="N10" s="75">
        <f>SUM(N11,N12,N13)</f>
        <v>0</v>
      </c>
    </row>
    <row r="11" spans="1:14" ht="22.5" customHeight="1">
      <c r="A11" s="119"/>
      <c r="B11" s="122"/>
      <c r="C11" s="122"/>
      <c r="D11" s="113"/>
      <c r="E11" s="113"/>
      <c r="F11" s="113"/>
      <c r="G11" s="113"/>
      <c r="H11" s="116"/>
      <c r="I11" s="116"/>
      <c r="J11" s="76" t="s">
        <v>8</v>
      </c>
      <c r="K11" s="77">
        <v>674450</v>
      </c>
      <c r="L11" s="77">
        <v>198238</v>
      </c>
      <c r="M11" s="77">
        <v>0</v>
      </c>
      <c r="N11" s="76">
        <v>0</v>
      </c>
    </row>
    <row r="12" spans="1:14" ht="22.5" customHeight="1">
      <c r="A12" s="119"/>
      <c r="B12" s="122"/>
      <c r="C12" s="122"/>
      <c r="D12" s="113"/>
      <c r="E12" s="113"/>
      <c r="F12" s="113"/>
      <c r="G12" s="113"/>
      <c r="H12" s="116"/>
      <c r="I12" s="116"/>
      <c r="J12" s="76" t="s">
        <v>118</v>
      </c>
      <c r="K12" s="77">
        <v>119021</v>
      </c>
      <c r="L12" s="77">
        <v>34983</v>
      </c>
      <c r="M12" s="77">
        <v>0</v>
      </c>
      <c r="N12" s="76">
        <v>0</v>
      </c>
    </row>
    <row r="13" spans="1:14" ht="22.5" customHeight="1">
      <c r="A13" s="120"/>
      <c r="B13" s="123"/>
      <c r="C13" s="123"/>
      <c r="D13" s="114"/>
      <c r="E13" s="114"/>
      <c r="F13" s="114"/>
      <c r="G13" s="114"/>
      <c r="H13" s="117"/>
      <c r="I13" s="117"/>
      <c r="J13" s="78" t="s">
        <v>119</v>
      </c>
      <c r="K13" s="77">
        <v>5927</v>
      </c>
      <c r="L13" s="77">
        <v>1988</v>
      </c>
      <c r="M13" s="77">
        <v>0</v>
      </c>
      <c r="N13" s="76">
        <v>0</v>
      </c>
    </row>
    <row r="14" spans="1:14" ht="24" customHeight="1">
      <c r="A14" s="118" t="s">
        <v>38</v>
      </c>
      <c r="B14" s="121" t="s">
        <v>67</v>
      </c>
      <c r="C14" s="121" t="s">
        <v>74</v>
      </c>
      <c r="D14" s="112" t="s">
        <v>133</v>
      </c>
      <c r="E14" s="112" t="s">
        <v>116</v>
      </c>
      <c r="F14" s="112" t="s">
        <v>148</v>
      </c>
      <c r="G14" s="112" t="s">
        <v>103</v>
      </c>
      <c r="H14" s="115">
        <v>1202237</v>
      </c>
      <c r="I14" s="115">
        <v>1024056</v>
      </c>
      <c r="J14" s="74" t="s">
        <v>122</v>
      </c>
      <c r="K14" s="75">
        <f>SUM(K15,K16)</f>
        <v>473650</v>
      </c>
      <c r="L14" s="75">
        <f>SUM(L15,L16)</f>
        <v>0</v>
      </c>
      <c r="M14" s="75">
        <f>SUM(M15,M16)</f>
        <v>0</v>
      </c>
      <c r="N14" s="75">
        <f>SUM(N15,N16)</f>
        <v>0</v>
      </c>
    </row>
    <row r="15" spans="1:14" ht="22.5" customHeight="1">
      <c r="A15" s="119"/>
      <c r="B15" s="122"/>
      <c r="C15" s="122"/>
      <c r="D15" s="113"/>
      <c r="E15" s="113"/>
      <c r="F15" s="113"/>
      <c r="G15" s="113"/>
      <c r="H15" s="116"/>
      <c r="I15" s="116"/>
      <c r="J15" s="76" t="s">
        <v>8</v>
      </c>
      <c r="K15" s="77">
        <v>236825</v>
      </c>
      <c r="L15" s="77">
        <v>0</v>
      </c>
      <c r="M15" s="77">
        <v>0</v>
      </c>
      <c r="N15" s="76">
        <v>0</v>
      </c>
    </row>
    <row r="16" spans="1:14" ht="22.5" customHeight="1">
      <c r="A16" s="120"/>
      <c r="B16" s="123"/>
      <c r="C16" s="123"/>
      <c r="D16" s="114"/>
      <c r="E16" s="114"/>
      <c r="F16" s="114"/>
      <c r="G16" s="114"/>
      <c r="H16" s="117"/>
      <c r="I16" s="117"/>
      <c r="J16" s="76" t="s">
        <v>123</v>
      </c>
      <c r="K16" s="77">
        <v>236825</v>
      </c>
      <c r="L16" s="77">
        <v>0</v>
      </c>
      <c r="M16" s="77">
        <v>0</v>
      </c>
      <c r="N16" s="76">
        <v>0</v>
      </c>
    </row>
    <row r="17" spans="1:14" ht="22.5" customHeight="1">
      <c r="A17" s="118" t="s">
        <v>30</v>
      </c>
      <c r="B17" s="121" t="s">
        <v>67</v>
      </c>
      <c r="C17" s="121" t="s">
        <v>74</v>
      </c>
      <c r="D17" s="112" t="s">
        <v>133</v>
      </c>
      <c r="E17" s="112" t="s">
        <v>156</v>
      </c>
      <c r="F17" s="112" t="s">
        <v>155</v>
      </c>
      <c r="G17" s="112" t="s">
        <v>152</v>
      </c>
      <c r="H17" s="115">
        <v>1452672</v>
      </c>
      <c r="I17" s="115">
        <v>1452672</v>
      </c>
      <c r="J17" s="74" t="s">
        <v>122</v>
      </c>
      <c r="K17" s="75">
        <f>SUM(K18,K19)</f>
        <v>1256336</v>
      </c>
      <c r="L17" s="75">
        <f>SUM(L18,L19)</f>
        <v>0</v>
      </c>
      <c r="M17" s="75">
        <f>SUM(M18,M19)</f>
        <v>0</v>
      </c>
      <c r="N17" s="75">
        <f>SUM(N18,N19)</f>
        <v>0</v>
      </c>
    </row>
    <row r="18" spans="1:14" ht="22.5" customHeight="1">
      <c r="A18" s="119"/>
      <c r="B18" s="122"/>
      <c r="C18" s="122"/>
      <c r="D18" s="113"/>
      <c r="E18" s="113"/>
      <c r="F18" s="113"/>
      <c r="G18" s="113"/>
      <c r="H18" s="116"/>
      <c r="I18" s="116"/>
      <c r="J18" s="76" t="s">
        <v>8</v>
      </c>
      <c r="K18" s="77">
        <v>726336</v>
      </c>
      <c r="L18" s="77">
        <v>0</v>
      </c>
      <c r="M18" s="77">
        <v>0</v>
      </c>
      <c r="N18" s="76">
        <v>0</v>
      </c>
    </row>
    <row r="19" spans="1:14" ht="22.5" customHeight="1">
      <c r="A19" s="120"/>
      <c r="B19" s="123"/>
      <c r="C19" s="123"/>
      <c r="D19" s="114"/>
      <c r="E19" s="114"/>
      <c r="F19" s="114"/>
      <c r="G19" s="114"/>
      <c r="H19" s="117"/>
      <c r="I19" s="117"/>
      <c r="J19" s="76" t="s">
        <v>123</v>
      </c>
      <c r="K19" s="77">
        <v>530000</v>
      </c>
      <c r="L19" s="77">
        <v>0</v>
      </c>
      <c r="M19" s="77">
        <v>0</v>
      </c>
      <c r="N19" s="76">
        <v>0</v>
      </c>
    </row>
    <row r="20" spans="1:14" ht="22.5" customHeight="1">
      <c r="A20" s="128" t="s">
        <v>40</v>
      </c>
      <c r="B20" s="131" t="s">
        <v>170</v>
      </c>
      <c r="C20" s="131" t="s">
        <v>171</v>
      </c>
      <c r="D20" s="124" t="s">
        <v>159</v>
      </c>
      <c r="E20" s="124" t="s">
        <v>160</v>
      </c>
      <c r="F20" s="124" t="s">
        <v>161</v>
      </c>
      <c r="G20" s="124" t="s">
        <v>94</v>
      </c>
      <c r="H20" s="148">
        <v>831090</v>
      </c>
      <c r="I20" s="148">
        <v>747980</v>
      </c>
      <c r="J20" s="79" t="s">
        <v>162</v>
      </c>
      <c r="K20" s="87">
        <f>SUM(K21,K22,K23)</f>
        <v>338695</v>
      </c>
      <c r="L20" s="85">
        <f>SUM(L21,L22,L23)</f>
        <v>0</v>
      </c>
      <c r="M20" s="80">
        <v>0</v>
      </c>
      <c r="N20" s="81">
        <v>0</v>
      </c>
    </row>
    <row r="21" spans="1:14" ht="22.5" customHeight="1">
      <c r="A21" s="129"/>
      <c r="B21" s="132"/>
      <c r="C21" s="132"/>
      <c r="D21" s="125"/>
      <c r="E21" s="125"/>
      <c r="F21" s="125"/>
      <c r="G21" s="125"/>
      <c r="H21" s="149"/>
      <c r="I21" s="149"/>
      <c r="J21" s="82" t="s">
        <v>8</v>
      </c>
      <c r="K21" s="83">
        <v>287877</v>
      </c>
      <c r="L21" s="83">
        <v>0</v>
      </c>
      <c r="M21" s="80">
        <v>0</v>
      </c>
      <c r="N21" s="81">
        <v>0</v>
      </c>
    </row>
    <row r="22" spans="1:14" ht="22.5" customHeight="1">
      <c r="A22" s="129"/>
      <c r="B22" s="132"/>
      <c r="C22" s="132"/>
      <c r="D22" s="125"/>
      <c r="E22" s="125"/>
      <c r="F22" s="125"/>
      <c r="G22" s="125"/>
      <c r="H22" s="149"/>
      <c r="I22" s="149"/>
      <c r="J22" s="82" t="s">
        <v>163</v>
      </c>
      <c r="K22" s="83">
        <v>16948</v>
      </c>
      <c r="L22" s="83">
        <v>0</v>
      </c>
      <c r="M22" s="80">
        <v>0</v>
      </c>
      <c r="N22" s="81">
        <v>0</v>
      </c>
    </row>
    <row r="23" spans="1:14" ht="22.5" customHeight="1">
      <c r="A23" s="130"/>
      <c r="B23" s="133"/>
      <c r="C23" s="133"/>
      <c r="D23" s="126"/>
      <c r="E23" s="126"/>
      <c r="F23" s="126"/>
      <c r="G23" s="126"/>
      <c r="H23" s="150"/>
      <c r="I23" s="150"/>
      <c r="J23" s="90" t="s">
        <v>169</v>
      </c>
      <c r="K23" s="84">
        <v>33870</v>
      </c>
      <c r="L23" s="84">
        <v>0</v>
      </c>
      <c r="M23" s="80">
        <v>0</v>
      </c>
      <c r="N23" s="81">
        <v>0</v>
      </c>
    </row>
    <row r="24" spans="1:14" ht="22.5" customHeight="1">
      <c r="A24" s="118" t="s">
        <v>41</v>
      </c>
      <c r="B24" s="121" t="s">
        <v>62</v>
      </c>
      <c r="C24" s="121" t="s">
        <v>68</v>
      </c>
      <c r="D24" s="112" t="s">
        <v>97</v>
      </c>
      <c r="E24" s="112" t="s">
        <v>154</v>
      </c>
      <c r="F24" s="112" t="s">
        <v>153</v>
      </c>
      <c r="G24" s="112" t="s">
        <v>152</v>
      </c>
      <c r="H24" s="115">
        <v>990445</v>
      </c>
      <c r="I24" s="115">
        <v>990445</v>
      </c>
      <c r="J24" s="74" t="s">
        <v>122</v>
      </c>
      <c r="K24" s="75">
        <f>SUM(K25,K26)</f>
        <v>790445</v>
      </c>
      <c r="L24" s="75">
        <f>SUM(L25,L26)</f>
        <v>0</v>
      </c>
      <c r="M24" s="75">
        <f>SUM(M25,M26)</f>
        <v>0</v>
      </c>
      <c r="N24" s="75">
        <f>SUM(N25,N26)</f>
        <v>0</v>
      </c>
    </row>
    <row r="25" spans="1:14" ht="22.5" customHeight="1">
      <c r="A25" s="119"/>
      <c r="B25" s="122"/>
      <c r="C25" s="122"/>
      <c r="D25" s="113"/>
      <c r="E25" s="113"/>
      <c r="F25" s="113"/>
      <c r="G25" s="113"/>
      <c r="H25" s="116"/>
      <c r="I25" s="116"/>
      <c r="J25" s="76" t="s">
        <v>8</v>
      </c>
      <c r="K25" s="77">
        <v>671880</v>
      </c>
      <c r="L25" s="77">
        <v>0</v>
      </c>
      <c r="M25" s="77">
        <v>0</v>
      </c>
      <c r="N25" s="76">
        <v>0</v>
      </c>
    </row>
    <row r="26" spans="1:14" ht="22.5" customHeight="1">
      <c r="A26" s="120"/>
      <c r="B26" s="123"/>
      <c r="C26" s="123"/>
      <c r="D26" s="114"/>
      <c r="E26" s="114"/>
      <c r="F26" s="114"/>
      <c r="G26" s="114"/>
      <c r="H26" s="117"/>
      <c r="I26" s="117"/>
      <c r="J26" s="76" t="s">
        <v>118</v>
      </c>
      <c r="K26" s="77">
        <v>118565</v>
      </c>
      <c r="L26" s="77">
        <v>0</v>
      </c>
      <c r="M26" s="77">
        <v>0</v>
      </c>
      <c r="N26" s="76">
        <v>0</v>
      </c>
    </row>
    <row r="27" spans="1:14" ht="22.5" customHeight="1">
      <c r="A27" s="118" t="s">
        <v>42</v>
      </c>
      <c r="B27" s="121" t="s">
        <v>62</v>
      </c>
      <c r="C27" s="121" t="s">
        <v>68</v>
      </c>
      <c r="D27" s="112" t="s">
        <v>97</v>
      </c>
      <c r="E27" s="112" t="s">
        <v>98</v>
      </c>
      <c r="F27" s="112" t="s">
        <v>149</v>
      </c>
      <c r="G27" s="112" t="s">
        <v>94</v>
      </c>
      <c r="H27" s="115">
        <v>279142</v>
      </c>
      <c r="I27" s="115">
        <v>279142</v>
      </c>
      <c r="J27" s="74" t="s">
        <v>122</v>
      </c>
      <c r="K27" s="75">
        <f>SUM(K28,K29)</f>
        <v>94115</v>
      </c>
      <c r="L27" s="75">
        <f>SUM(L28,L29)</f>
        <v>0</v>
      </c>
      <c r="M27" s="75">
        <f>SUM(M28,M29)</f>
        <v>0</v>
      </c>
      <c r="N27" s="75">
        <f>SUM(N28,N29)</f>
        <v>0</v>
      </c>
    </row>
    <row r="28" spans="1:14" ht="22.5" customHeight="1">
      <c r="A28" s="119"/>
      <c r="B28" s="122"/>
      <c r="C28" s="122"/>
      <c r="D28" s="113"/>
      <c r="E28" s="113"/>
      <c r="F28" s="113"/>
      <c r="G28" s="113"/>
      <c r="H28" s="116"/>
      <c r="I28" s="116"/>
      <c r="J28" s="76" t="s">
        <v>8</v>
      </c>
      <c r="K28" s="77">
        <v>86787</v>
      </c>
      <c r="L28" s="77">
        <v>0</v>
      </c>
      <c r="M28" s="77">
        <v>0</v>
      </c>
      <c r="N28" s="76">
        <v>0</v>
      </c>
    </row>
    <row r="29" spans="1:14" ht="22.5" customHeight="1">
      <c r="A29" s="120"/>
      <c r="B29" s="123"/>
      <c r="C29" s="123"/>
      <c r="D29" s="114"/>
      <c r="E29" s="114"/>
      <c r="F29" s="114"/>
      <c r="G29" s="114"/>
      <c r="H29" s="117"/>
      <c r="I29" s="117"/>
      <c r="J29" s="76" t="s">
        <v>117</v>
      </c>
      <c r="K29" s="77">
        <v>7328</v>
      </c>
      <c r="L29" s="77">
        <v>0</v>
      </c>
      <c r="M29" s="77">
        <v>0</v>
      </c>
      <c r="N29" s="76">
        <v>0</v>
      </c>
    </row>
    <row r="30" spans="1:14" ht="22.5" customHeight="1">
      <c r="A30" s="154" t="s">
        <v>45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</row>
    <row r="31" spans="1:14" ht="24" customHeight="1">
      <c r="A31" s="118" t="s">
        <v>43</v>
      </c>
      <c r="B31" s="121" t="s">
        <v>56</v>
      </c>
      <c r="C31" s="121" t="s">
        <v>73</v>
      </c>
      <c r="D31" s="112" t="s">
        <v>131</v>
      </c>
      <c r="E31" s="112" t="s">
        <v>99</v>
      </c>
      <c r="F31" s="112" t="s">
        <v>87</v>
      </c>
      <c r="G31" s="112" t="s">
        <v>130</v>
      </c>
      <c r="H31" s="115">
        <v>18069000</v>
      </c>
      <c r="I31" s="115">
        <v>18000000</v>
      </c>
      <c r="J31" s="74" t="s">
        <v>122</v>
      </c>
      <c r="K31" s="75">
        <f>SUM(K32,K33,K34)</f>
        <v>6164000</v>
      </c>
      <c r="L31" s="75">
        <f>SUM(L32,L33,L34)</f>
        <v>5444000</v>
      </c>
      <c r="M31" s="75">
        <f>SUM(M32,M33,M34)</f>
        <v>6392000</v>
      </c>
      <c r="N31" s="75">
        <f>SUM(N32,N33,N34)</f>
        <v>0</v>
      </c>
    </row>
    <row r="32" spans="1:14" ht="22.5" customHeight="1">
      <c r="A32" s="119"/>
      <c r="B32" s="122"/>
      <c r="C32" s="122"/>
      <c r="D32" s="113"/>
      <c r="E32" s="113"/>
      <c r="F32" s="113"/>
      <c r="G32" s="113"/>
      <c r="H32" s="116"/>
      <c r="I32" s="116"/>
      <c r="J32" s="76" t="s">
        <v>8</v>
      </c>
      <c r="K32" s="77">
        <v>2005000</v>
      </c>
      <c r="L32" s="77">
        <v>1819000</v>
      </c>
      <c r="M32" s="77">
        <v>2118000</v>
      </c>
      <c r="N32" s="76">
        <v>0</v>
      </c>
    </row>
    <row r="33" spans="1:14" ht="22.5" customHeight="1">
      <c r="A33" s="119"/>
      <c r="B33" s="122"/>
      <c r="C33" s="122"/>
      <c r="D33" s="113"/>
      <c r="E33" s="113"/>
      <c r="F33" s="113"/>
      <c r="G33" s="113"/>
      <c r="H33" s="116"/>
      <c r="I33" s="116"/>
      <c r="J33" s="76" t="s">
        <v>123</v>
      </c>
      <c r="K33" s="77">
        <v>3940000</v>
      </c>
      <c r="L33" s="77">
        <v>3625000</v>
      </c>
      <c r="M33" s="77">
        <v>4274000</v>
      </c>
      <c r="N33" s="76">
        <v>0</v>
      </c>
    </row>
    <row r="34" spans="1:14" ht="22.5" customHeight="1">
      <c r="A34" s="120"/>
      <c r="B34" s="123"/>
      <c r="C34" s="123"/>
      <c r="D34" s="114"/>
      <c r="E34" s="114"/>
      <c r="F34" s="114"/>
      <c r="G34" s="114"/>
      <c r="H34" s="117"/>
      <c r="I34" s="117"/>
      <c r="J34" s="76" t="s">
        <v>125</v>
      </c>
      <c r="K34" s="77">
        <v>219000</v>
      </c>
      <c r="L34" s="77">
        <v>0</v>
      </c>
      <c r="M34" s="77">
        <v>0</v>
      </c>
      <c r="N34" s="76">
        <v>0</v>
      </c>
    </row>
    <row r="35" spans="1:14" ht="31.5" customHeight="1">
      <c r="A35" s="118" t="s">
        <v>76</v>
      </c>
      <c r="B35" s="121" t="s">
        <v>56</v>
      </c>
      <c r="C35" s="121" t="s">
        <v>64</v>
      </c>
      <c r="D35" s="112" t="s">
        <v>139</v>
      </c>
      <c r="E35" s="112" t="s">
        <v>113</v>
      </c>
      <c r="F35" s="112" t="s">
        <v>87</v>
      </c>
      <c r="G35" s="112" t="s">
        <v>132</v>
      </c>
      <c r="H35" s="115">
        <v>5510000</v>
      </c>
      <c r="I35" s="115">
        <v>5500000</v>
      </c>
      <c r="J35" s="74" t="s">
        <v>122</v>
      </c>
      <c r="K35" s="75">
        <f>SUM(K36,K37,K38)</f>
        <v>3300000</v>
      </c>
      <c r="L35" s="75">
        <f>SUM(L36,L37,L38)</f>
        <v>2200000</v>
      </c>
      <c r="M35" s="75">
        <f>SUM(M36,M37,M38)</f>
        <v>0</v>
      </c>
      <c r="N35" s="75">
        <f>SUM(N36,N37,N38)</f>
        <v>0</v>
      </c>
    </row>
    <row r="36" spans="1:14" ht="31.5" customHeight="1">
      <c r="A36" s="119"/>
      <c r="B36" s="122"/>
      <c r="C36" s="122"/>
      <c r="D36" s="113"/>
      <c r="E36" s="113"/>
      <c r="F36" s="113"/>
      <c r="G36" s="113"/>
      <c r="H36" s="116"/>
      <c r="I36" s="116"/>
      <c r="J36" s="76" t="s">
        <v>8</v>
      </c>
      <c r="K36" s="77">
        <v>2805000</v>
      </c>
      <c r="L36" s="77">
        <v>1870000</v>
      </c>
      <c r="M36" s="77">
        <v>0</v>
      </c>
      <c r="N36" s="76">
        <v>0</v>
      </c>
    </row>
    <row r="37" spans="1:14" ht="31.5" customHeight="1">
      <c r="A37" s="119"/>
      <c r="B37" s="122"/>
      <c r="C37" s="122"/>
      <c r="D37" s="113"/>
      <c r="E37" s="113"/>
      <c r="F37" s="113"/>
      <c r="G37" s="113"/>
      <c r="H37" s="116"/>
      <c r="I37" s="116"/>
      <c r="J37" s="76" t="s">
        <v>123</v>
      </c>
      <c r="K37" s="77">
        <v>485000</v>
      </c>
      <c r="L37" s="77">
        <v>330000</v>
      </c>
      <c r="M37" s="77">
        <v>0</v>
      </c>
      <c r="N37" s="76">
        <v>0</v>
      </c>
    </row>
    <row r="38" spans="1:14" ht="31.5" customHeight="1">
      <c r="A38" s="120"/>
      <c r="B38" s="123"/>
      <c r="C38" s="123"/>
      <c r="D38" s="114"/>
      <c r="E38" s="114"/>
      <c r="F38" s="114"/>
      <c r="G38" s="114"/>
      <c r="H38" s="117"/>
      <c r="I38" s="117"/>
      <c r="J38" s="76" t="s">
        <v>125</v>
      </c>
      <c r="K38" s="77">
        <v>10000</v>
      </c>
      <c r="L38" s="77">
        <v>0</v>
      </c>
      <c r="M38" s="77">
        <v>0</v>
      </c>
      <c r="N38" s="76">
        <v>0</v>
      </c>
    </row>
    <row r="39" spans="1:14" ht="24" customHeight="1">
      <c r="A39" s="118" t="s">
        <v>77</v>
      </c>
      <c r="B39" s="121" t="s">
        <v>57</v>
      </c>
      <c r="C39" s="121" t="s">
        <v>65</v>
      </c>
      <c r="D39" s="112" t="s">
        <v>133</v>
      </c>
      <c r="E39" s="112" t="s">
        <v>101</v>
      </c>
      <c r="F39" s="112" t="s">
        <v>87</v>
      </c>
      <c r="G39" s="112" t="s">
        <v>130</v>
      </c>
      <c r="H39" s="115">
        <v>19670000</v>
      </c>
      <c r="I39" s="135" t="s">
        <v>134</v>
      </c>
      <c r="J39" s="74" t="s">
        <v>122</v>
      </c>
      <c r="K39" s="75">
        <f>SUM(K40,K41,K42)</f>
        <v>5150000</v>
      </c>
      <c r="L39" s="75">
        <f>SUM(L40,L41,L42)</f>
        <v>11240000</v>
      </c>
      <c r="M39" s="75">
        <f>SUM(M40,M41,M42)</f>
        <v>3000000</v>
      </c>
      <c r="N39" s="75">
        <f>SUM(N40,N41,N42)</f>
        <v>0</v>
      </c>
    </row>
    <row r="40" spans="1:14" ht="22.5" customHeight="1">
      <c r="A40" s="119"/>
      <c r="B40" s="122"/>
      <c r="C40" s="122"/>
      <c r="D40" s="113"/>
      <c r="E40" s="113"/>
      <c r="F40" s="113"/>
      <c r="G40" s="113"/>
      <c r="H40" s="116"/>
      <c r="I40" s="116"/>
      <c r="J40" s="76" t="s">
        <v>8</v>
      </c>
      <c r="K40" s="77">
        <v>2000000</v>
      </c>
      <c r="L40" s="77">
        <v>4694000</v>
      </c>
      <c r="M40" s="77">
        <v>1200000</v>
      </c>
      <c r="N40" s="76">
        <v>0</v>
      </c>
    </row>
    <row r="41" spans="1:14" ht="22.5" customHeight="1">
      <c r="A41" s="119"/>
      <c r="B41" s="122"/>
      <c r="C41" s="122"/>
      <c r="D41" s="113"/>
      <c r="E41" s="113"/>
      <c r="F41" s="113"/>
      <c r="G41" s="113"/>
      <c r="H41" s="116"/>
      <c r="I41" s="116"/>
      <c r="J41" s="76" t="s">
        <v>123</v>
      </c>
      <c r="K41" s="77">
        <v>2950000</v>
      </c>
      <c r="L41" s="77">
        <v>6546000</v>
      </c>
      <c r="M41" s="77">
        <v>1800000</v>
      </c>
      <c r="N41" s="76">
        <v>0</v>
      </c>
    </row>
    <row r="42" spans="1:14" ht="22.5" customHeight="1">
      <c r="A42" s="120"/>
      <c r="B42" s="123"/>
      <c r="C42" s="123"/>
      <c r="D42" s="114"/>
      <c r="E42" s="114"/>
      <c r="F42" s="114"/>
      <c r="G42" s="114"/>
      <c r="H42" s="117"/>
      <c r="I42" s="117"/>
      <c r="J42" s="76" t="s">
        <v>125</v>
      </c>
      <c r="K42" s="77">
        <v>200000</v>
      </c>
      <c r="L42" s="77">
        <v>0</v>
      </c>
      <c r="M42" s="77">
        <v>0</v>
      </c>
      <c r="N42" s="76">
        <v>0</v>
      </c>
    </row>
    <row r="43" spans="1:14" ht="24" customHeight="1">
      <c r="A43" s="118" t="s">
        <v>78</v>
      </c>
      <c r="B43" s="121" t="s">
        <v>63</v>
      </c>
      <c r="C43" s="121" t="s">
        <v>69</v>
      </c>
      <c r="D43" s="112" t="s">
        <v>133</v>
      </c>
      <c r="E43" s="112" t="s">
        <v>135</v>
      </c>
      <c r="F43" s="112" t="s">
        <v>87</v>
      </c>
      <c r="G43" s="112" t="s">
        <v>132</v>
      </c>
      <c r="H43" s="115">
        <v>7811306</v>
      </c>
      <c r="I43" s="115">
        <v>7811306</v>
      </c>
      <c r="J43" s="74" t="s">
        <v>122</v>
      </c>
      <c r="K43" s="75">
        <f>SUM(K44,K45,K46)</f>
        <v>5400000</v>
      </c>
      <c r="L43" s="75">
        <f>SUM(L44,L45,L46)</f>
        <v>1920000</v>
      </c>
      <c r="M43" s="75">
        <f>SUM(M44,M45,M46)</f>
        <v>0</v>
      </c>
      <c r="N43" s="75">
        <f>SUM(N44,N45,N46)</f>
        <v>0</v>
      </c>
    </row>
    <row r="44" spans="1:14" ht="22.5" customHeight="1">
      <c r="A44" s="119"/>
      <c r="B44" s="122"/>
      <c r="C44" s="122"/>
      <c r="D44" s="113"/>
      <c r="E44" s="113"/>
      <c r="F44" s="113"/>
      <c r="G44" s="113"/>
      <c r="H44" s="116"/>
      <c r="I44" s="116"/>
      <c r="J44" s="76" t="s">
        <v>8</v>
      </c>
      <c r="K44" s="77">
        <v>2650000</v>
      </c>
      <c r="L44" s="77">
        <v>1255000</v>
      </c>
      <c r="M44" s="77">
        <v>0</v>
      </c>
      <c r="N44" s="76">
        <v>0</v>
      </c>
    </row>
    <row r="45" spans="1:14" ht="22.5" customHeight="1">
      <c r="A45" s="119"/>
      <c r="B45" s="122"/>
      <c r="C45" s="122"/>
      <c r="D45" s="113"/>
      <c r="E45" s="113"/>
      <c r="F45" s="113"/>
      <c r="G45" s="113"/>
      <c r="H45" s="116"/>
      <c r="I45" s="116"/>
      <c r="J45" s="76" t="s">
        <v>123</v>
      </c>
      <c r="K45" s="77">
        <v>2650000</v>
      </c>
      <c r="L45" s="77">
        <v>665000</v>
      </c>
      <c r="M45" s="77">
        <v>0</v>
      </c>
      <c r="N45" s="76">
        <v>0</v>
      </c>
    </row>
    <row r="46" spans="1:14" ht="22.5" customHeight="1">
      <c r="A46" s="120"/>
      <c r="B46" s="123"/>
      <c r="C46" s="123"/>
      <c r="D46" s="114"/>
      <c r="E46" s="114"/>
      <c r="F46" s="114"/>
      <c r="G46" s="114"/>
      <c r="H46" s="117"/>
      <c r="I46" s="117"/>
      <c r="J46" s="76" t="s">
        <v>125</v>
      </c>
      <c r="K46" s="77">
        <v>100000</v>
      </c>
      <c r="L46" s="77">
        <v>0</v>
      </c>
      <c r="M46" s="77">
        <v>0</v>
      </c>
      <c r="N46" s="76">
        <v>0</v>
      </c>
    </row>
    <row r="47" spans="1:14" ht="31.5" customHeight="1">
      <c r="A47" s="118" t="s">
        <v>79</v>
      </c>
      <c r="B47" s="121" t="s">
        <v>63</v>
      </c>
      <c r="C47" s="121" t="s">
        <v>69</v>
      </c>
      <c r="D47" s="112" t="s">
        <v>139</v>
      </c>
      <c r="E47" s="112" t="s">
        <v>140</v>
      </c>
      <c r="F47" s="112" t="s">
        <v>87</v>
      </c>
      <c r="G47" s="112" t="s">
        <v>132</v>
      </c>
      <c r="H47" s="115">
        <v>2330000</v>
      </c>
      <c r="I47" s="115">
        <v>2296283</v>
      </c>
      <c r="J47" s="74" t="s">
        <v>122</v>
      </c>
      <c r="K47" s="75">
        <f>SUM(K48,K49,K50)</f>
        <v>1730000</v>
      </c>
      <c r="L47" s="75">
        <f>SUM(L48,L49,L50)</f>
        <v>600000</v>
      </c>
      <c r="M47" s="75">
        <f>SUM(M48,M49,M50)</f>
        <v>0</v>
      </c>
      <c r="N47" s="75">
        <f>SUM(N48,N49,N50)</f>
        <v>0</v>
      </c>
    </row>
    <row r="48" spans="1:14" ht="31.5" customHeight="1">
      <c r="A48" s="119"/>
      <c r="B48" s="122"/>
      <c r="C48" s="122"/>
      <c r="D48" s="113"/>
      <c r="E48" s="113"/>
      <c r="F48" s="113"/>
      <c r="G48" s="113"/>
      <c r="H48" s="116"/>
      <c r="I48" s="116"/>
      <c r="J48" s="76" t="s">
        <v>8</v>
      </c>
      <c r="K48" s="77">
        <v>1445000</v>
      </c>
      <c r="L48" s="77">
        <v>510000</v>
      </c>
      <c r="M48" s="77">
        <v>0</v>
      </c>
      <c r="N48" s="76">
        <v>0</v>
      </c>
    </row>
    <row r="49" spans="1:14" ht="33.75" customHeight="1">
      <c r="A49" s="119"/>
      <c r="B49" s="122"/>
      <c r="C49" s="122"/>
      <c r="D49" s="113"/>
      <c r="E49" s="113"/>
      <c r="F49" s="113"/>
      <c r="G49" s="113"/>
      <c r="H49" s="116"/>
      <c r="I49" s="116"/>
      <c r="J49" s="76" t="s">
        <v>123</v>
      </c>
      <c r="K49" s="77">
        <v>255000</v>
      </c>
      <c r="L49" s="77">
        <v>90000</v>
      </c>
      <c r="M49" s="77">
        <v>0</v>
      </c>
      <c r="N49" s="76">
        <v>0</v>
      </c>
    </row>
    <row r="50" spans="1:14" ht="31.5" customHeight="1">
      <c r="A50" s="120"/>
      <c r="B50" s="123"/>
      <c r="C50" s="123"/>
      <c r="D50" s="114"/>
      <c r="E50" s="114"/>
      <c r="F50" s="114"/>
      <c r="G50" s="114"/>
      <c r="H50" s="117"/>
      <c r="I50" s="117"/>
      <c r="J50" s="76" t="s">
        <v>125</v>
      </c>
      <c r="K50" s="77">
        <v>30000</v>
      </c>
      <c r="L50" s="77">
        <v>0</v>
      </c>
      <c r="M50" s="77">
        <v>0</v>
      </c>
      <c r="N50" s="76">
        <v>0</v>
      </c>
    </row>
    <row r="51" spans="1:14" ht="31.5" customHeight="1">
      <c r="A51" s="118" t="s">
        <v>80</v>
      </c>
      <c r="B51" s="121" t="s">
        <v>70</v>
      </c>
      <c r="C51" s="121" t="s">
        <v>165</v>
      </c>
      <c r="D51" s="112" t="s">
        <v>166</v>
      </c>
      <c r="E51" s="112" t="s">
        <v>167</v>
      </c>
      <c r="F51" s="112" t="s">
        <v>168</v>
      </c>
      <c r="G51" s="112">
        <v>2011</v>
      </c>
      <c r="H51" s="115">
        <v>400000</v>
      </c>
      <c r="I51" s="115">
        <v>327869</v>
      </c>
      <c r="J51" s="74" t="s">
        <v>122</v>
      </c>
      <c r="K51" s="75">
        <f>SUM(K52,K53)</f>
        <v>0</v>
      </c>
      <c r="L51" s="75">
        <f>SUM(L52,L53)</f>
        <v>327869</v>
      </c>
      <c r="M51" s="75">
        <f>SUM(M52,M53)</f>
        <v>0</v>
      </c>
      <c r="N51" s="75">
        <f>SUM(N52,N53)</f>
        <v>0</v>
      </c>
    </row>
    <row r="52" spans="1:14" ht="31.5" customHeight="1">
      <c r="A52" s="119"/>
      <c r="B52" s="122"/>
      <c r="C52" s="122"/>
      <c r="D52" s="113"/>
      <c r="E52" s="113"/>
      <c r="F52" s="113"/>
      <c r="G52" s="113"/>
      <c r="H52" s="116"/>
      <c r="I52" s="116"/>
      <c r="J52" s="76" t="s">
        <v>8</v>
      </c>
      <c r="K52" s="77">
        <v>0</v>
      </c>
      <c r="L52" s="77">
        <v>245902</v>
      </c>
      <c r="M52" s="77">
        <v>0</v>
      </c>
      <c r="N52" s="76">
        <v>0</v>
      </c>
    </row>
    <row r="53" spans="1:14" ht="31.5" customHeight="1">
      <c r="A53" s="120"/>
      <c r="B53" s="123"/>
      <c r="C53" s="123"/>
      <c r="D53" s="114"/>
      <c r="E53" s="114"/>
      <c r="F53" s="114"/>
      <c r="G53" s="114"/>
      <c r="H53" s="117"/>
      <c r="I53" s="117"/>
      <c r="J53" s="76" t="s">
        <v>123</v>
      </c>
      <c r="K53" s="77">
        <v>0</v>
      </c>
      <c r="L53" s="77">
        <v>81967</v>
      </c>
      <c r="M53" s="77">
        <v>0</v>
      </c>
      <c r="N53" s="76">
        <v>0</v>
      </c>
    </row>
    <row r="54" spans="1:14" s="21" customFormat="1" ht="24" customHeight="1">
      <c r="A54" s="141" t="s">
        <v>92</v>
      </c>
      <c r="B54" s="141"/>
      <c r="C54" s="141"/>
      <c r="D54" s="141"/>
      <c r="E54" s="141"/>
      <c r="F54" s="141"/>
      <c r="G54" s="141"/>
      <c r="H54" s="141"/>
      <c r="I54" s="141"/>
      <c r="J54" s="61"/>
      <c r="K54" s="89">
        <f>SUM(K7,K10,K14,K17,K20,K24,K27,K31,K35,K39,K43,K47,K51)</f>
        <v>25928639</v>
      </c>
      <c r="L54" s="89">
        <f>SUM(L7,L10,L14,L17,L20,L24,L27,L31,L35,L39,L43,L47,L51)</f>
        <v>22267078</v>
      </c>
      <c r="M54" s="89">
        <f>SUM(M7,M10,M14,M17,M20,M24,M27,M31,M35,M39,M43,M47,M51)</f>
        <v>9392000</v>
      </c>
      <c r="N54" s="89">
        <f>SUM(N7,N10,N14,N17,N20,N24,N27,N31,N35,N39,N43,N47,N51)</f>
        <v>0</v>
      </c>
    </row>
    <row r="55" spans="1:14" s="29" customFormat="1" ht="27" customHeight="1">
      <c r="A55" s="134" t="s">
        <v>136</v>
      </c>
      <c r="B55" s="134"/>
      <c r="C55" s="134"/>
      <c r="D55" s="134"/>
      <c r="E55" s="134"/>
      <c r="F55" s="134"/>
      <c r="G55" s="134"/>
      <c r="H55" s="134"/>
      <c r="I55" s="134"/>
      <c r="J55" s="62"/>
      <c r="K55" s="136">
        <f>SUM(K54,L54,M54,N54)</f>
        <v>57587717</v>
      </c>
      <c r="L55" s="137"/>
      <c r="M55" s="137"/>
      <c r="N55" s="138"/>
    </row>
    <row r="56" spans="1:14" ht="12.75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26"/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2.75">
      <c r="A58" s="26"/>
      <c r="B58" s="26"/>
      <c r="C58" s="26"/>
      <c r="D58" s="27"/>
      <c r="E58" s="27"/>
      <c r="F58" s="27"/>
      <c r="G58" s="27"/>
      <c r="H58" s="27"/>
      <c r="I58" s="27"/>
      <c r="J58" s="27"/>
      <c r="K58" s="28"/>
      <c r="L58" s="27"/>
      <c r="M58" s="27"/>
      <c r="N58" s="27"/>
    </row>
    <row r="59" spans="1:14" ht="12.75">
      <c r="A59" s="26"/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.75">
      <c r="A60" s="26"/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2.75">
      <c r="A61" s="26"/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>
      <c r="A62" s="26"/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>
      <c r="A63" s="26"/>
      <c r="B63" s="26"/>
      <c r="C63" s="26"/>
      <c r="D63" s="27"/>
      <c r="E63" s="27"/>
      <c r="F63" s="27"/>
      <c r="G63" s="27"/>
      <c r="H63" s="27"/>
      <c r="I63" s="27"/>
      <c r="J63" s="27"/>
      <c r="K63" s="27"/>
      <c r="L63" s="28"/>
      <c r="M63" s="27"/>
      <c r="N63" s="27"/>
    </row>
    <row r="64" spans="1:14" ht="12.75">
      <c r="A64" s="26"/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2.75">
      <c r="A65" s="26"/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>
      <c r="A66" s="26"/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2.75">
      <c r="A67" s="26"/>
      <c r="B67" s="2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12.75">
      <c r="A68" s="26"/>
      <c r="B68" s="26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2.75">
      <c r="A69" s="26"/>
      <c r="B69" s="2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>
      <c r="A70" s="26"/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>
      <c r="A71" s="26"/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>
      <c r="A72" s="26"/>
      <c r="B72" s="2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.75">
      <c r="A73" s="26"/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>
      <c r="A74" s="26"/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>
      <c r="A75" s="26"/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2.75">
      <c r="A76" s="26"/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2.75">
      <c r="A77" s="26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2.75">
      <c r="A78" s="26"/>
      <c r="B78" s="2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2.75">
      <c r="A79" s="26"/>
      <c r="B79" s="2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2.75">
      <c r="A80" s="26"/>
      <c r="B80" s="2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</sheetData>
  <sheetProtection formatCells="0" formatColumns="0" formatRows="0" insertColumns="0" insertRows="0" insertHyperlinks="0" deleteColumns="0" deleteRows="0" sort="0" autoFilter="0" pivotTables="0"/>
  <mergeCells count="133">
    <mergeCell ref="H20:H23"/>
    <mergeCell ref="I20:I23"/>
    <mergeCell ref="A6:N6"/>
    <mergeCell ref="A30:N30"/>
    <mergeCell ref="E14:E16"/>
    <mergeCell ref="G14:G16"/>
    <mergeCell ref="H14:H16"/>
    <mergeCell ref="I14:I16"/>
    <mergeCell ref="D20:D23"/>
    <mergeCell ref="F7:F9"/>
    <mergeCell ref="F10:F13"/>
    <mergeCell ref="F14:F16"/>
    <mergeCell ref="E7:E9"/>
    <mergeCell ref="G7:G9"/>
    <mergeCell ref="D17:D19"/>
    <mergeCell ref="F20:F23"/>
    <mergeCell ref="G20:G23"/>
    <mergeCell ref="H10:H13"/>
    <mergeCell ref="I10:I13"/>
    <mergeCell ref="A10:A13"/>
    <mergeCell ref="B10:B13"/>
    <mergeCell ref="C10:C13"/>
    <mergeCell ref="D10:D13"/>
    <mergeCell ref="E10:E13"/>
    <mergeCell ref="G10:G13"/>
    <mergeCell ref="A1:N1"/>
    <mergeCell ref="G3:G4"/>
    <mergeCell ref="J3:J4"/>
    <mergeCell ref="K3:N3"/>
    <mergeCell ref="H3:H4"/>
    <mergeCell ref="B3:B4"/>
    <mergeCell ref="A3:A4"/>
    <mergeCell ref="D3:E3"/>
    <mergeCell ref="F3:F4"/>
    <mergeCell ref="C3:C4"/>
    <mergeCell ref="A54:I54"/>
    <mergeCell ref="A27:A29"/>
    <mergeCell ref="B27:B29"/>
    <mergeCell ref="C27:C29"/>
    <mergeCell ref="D27:D29"/>
    <mergeCell ref="I27:I29"/>
    <mergeCell ref="E27:E29"/>
    <mergeCell ref="G27:G29"/>
    <mergeCell ref="I3:I4"/>
    <mergeCell ref="A47:A50"/>
    <mergeCell ref="B47:B50"/>
    <mergeCell ref="C47:C50"/>
    <mergeCell ref="A39:A42"/>
    <mergeCell ref="B39:B42"/>
    <mergeCell ref="C39:C42"/>
    <mergeCell ref="A43:A46"/>
    <mergeCell ref="B43:B46"/>
    <mergeCell ref="C43:C46"/>
    <mergeCell ref="D43:D46"/>
    <mergeCell ref="E43:E46"/>
    <mergeCell ref="G43:G46"/>
    <mergeCell ref="A31:A34"/>
    <mergeCell ref="B31:B34"/>
    <mergeCell ref="C31:C34"/>
    <mergeCell ref="D31:D34"/>
    <mergeCell ref="E31:E34"/>
    <mergeCell ref="D39:D42"/>
    <mergeCell ref="G31:G34"/>
    <mergeCell ref="K55:N55"/>
    <mergeCell ref="F31:F34"/>
    <mergeCell ref="H35:H38"/>
    <mergeCell ref="H31:H34"/>
    <mergeCell ref="I31:I34"/>
    <mergeCell ref="H7:H9"/>
    <mergeCell ref="I7:I9"/>
    <mergeCell ref="A7:A9"/>
    <mergeCell ref="B7:B9"/>
    <mergeCell ref="A24:A26"/>
    <mergeCell ref="D47:D50"/>
    <mergeCell ref="E47:E50"/>
    <mergeCell ref="D24:D26"/>
    <mergeCell ref="I35:I38"/>
    <mergeCell ref="F35:F38"/>
    <mergeCell ref="H27:H29"/>
    <mergeCell ref="F27:F29"/>
    <mergeCell ref="C35:C38"/>
    <mergeCell ref="A35:A38"/>
    <mergeCell ref="B35:B38"/>
    <mergeCell ref="H43:H46"/>
    <mergeCell ref="H39:H42"/>
    <mergeCell ref="F39:F42"/>
    <mergeCell ref="E39:E42"/>
    <mergeCell ref="G39:G42"/>
    <mergeCell ref="I47:I50"/>
    <mergeCell ref="I43:I46"/>
    <mergeCell ref="I39:I42"/>
    <mergeCell ref="F47:F50"/>
    <mergeCell ref="H47:H50"/>
    <mergeCell ref="G47:G50"/>
    <mergeCell ref="B24:B26"/>
    <mergeCell ref="C24:C26"/>
    <mergeCell ref="A20:A23"/>
    <mergeCell ref="B20:B23"/>
    <mergeCell ref="C20:C23"/>
    <mergeCell ref="A55:I55"/>
    <mergeCell ref="F43:F46"/>
    <mergeCell ref="D35:D38"/>
    <mergeCell ref="E35:E38"/>
    <mergeCell ref="G35:G38"/>
    <mergeCell ref="E17:E19"/>
    <mergeCell ref="C7:C9"/>
    <mergeCell ref="D7:D9"/>
    <mergeCell ref="A14:A16"/>
    <mergeCell ref="B14:B16"/>
    <mergeCell ref="C14:C16"/>
    <mergeCell ref="A17:A19"/>
    <mergeCell ref="B17:B19"/>
    <mergeCell ref="C17:C19"/>
    <mergeCell ref="D14:D16"/>
    <mergeCell ref="F17:F19"/>
    <mergeCell ref="G17:G19"/>
    <mergeCell ref="H17:H19"/>
    <mergeCell ref="I17:I19"/>
    <mergeCell ref="E24:E26"/>
    <mergeCell ref="F24:F26"/>
    <mergeCell ref="G24:G26"/>
    <mergeCell ref="H24:H26"/>
    <mergeCell ref="I24:I26"/>
    <mergeCell ref="E20:E23"/>
    <mergeCell ref="G51:G53"/>
    <mergeCell ref="H51:H53"/>
    <mergeCell ref="I51:I53"/>
    <mergeCell ref="A51:A53"/>
    <mergeCell ref="B51:B53"/>
    <mergeCell ref="C51:C53"/>
    <mergeCell ref="D51:D53"/>
    <mergeCell ref="E51:E53"/>
    <mergeCell ref="F51:F53"/>
  </mergeCells>
  <printOptions horizontalCentered="1" verticalCentered="1"/>
  <pageMargins left="0.5905511811023623" right="0.3937007874015748" top="1.3779527559055118" bottom="0.7874015748031497" header="0.5118110236220472" footer="0.5118110236220472"/>
  <pageSetup horizontalDpi="600" verticalDpi="600" orientation="landscape" paperSize="9" scale="96" r:id="rId1"/>
  <headerFooter alignWithMargins="0">
    <oddHeader xml:space="preserve">&amp;R&amp;9Załącznik nr 4  
do uchwały Nr LXXI/573/2010       
Rady Miasta Świnoujście
z dnia 24 czerwca 2010 roku  </oddHeader>
  </headerFooter>
  <rowBreaks count="3" manualBreakCount="3">
    <brk id="16" max="255" man="1"/>
    <brk id="29" max="13" man="1"/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12"/>
  <sheetViews>
    <sheetView view="pageLayout" zoomScaleSheetLayoutView="100" workbookViewId="0" topLeftCell="B1">
      <selection activeCell="E12" sqref="E12"/>
    </sheetView>
  </sheetViews>
  <sheetFormatPr defaultColWidth="9.00390625" defaultRowHeight="12.75"/>
  <cols>
    <col min="1" max="1" width="3.00390625" style="15" customWidth="1"/>
    <col min="2" max="2" width="34.25390625" style="6" customWidth="1"/>
    <col min="3" max="3" width="12.875" style="6" customWidth="1"/>
    <col min="4" max="4" width="10.75390625" style="6" customWidth="1"/>
    <col min="5" max="5" width="16.125" style="6" customWidth="1"/>
    <col min="6" max="6" width="10.125" style="6" customWidth="1"/>
    <col min="7" max="7" width="10.375" style="6" customWidth="1"/>
    <col min="8" max="8" width="10.125" style="6" bestFit="1" customWidth="1"/>
    <col min="9" max="9" width="10.625" style="6" bestFit="1" customWidth="1"/>
    <col min="10" max="10" width="14.125" style="6" customWidth="1"/>
    <col min="11" max="16384" width="9.125" style="6" customWidth="1"/>
  </cols>
  <sheetData>
    <row r="1" spans="1:10" ht="18">
      <c r="A1" s="158" t="s">
        <v>107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6.5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7"/>
      <c r="B3" s="1"/>
      <c r="C3" s="1"/>
      <c r="D3" s="1"/>
      <c r="E3" s="1"/>
      <c r="F3" s="1"/>
      <c r="G3" s="1"/>
      <c r="H3" s="1"/>
      <c r="I3" s="1"/>
      <c r="J3" s="14" t="s">
        <v>47</v>
      </c>
    </row>
    <row r="4" spans="1:10" ht="15" customHeight="1">
      <c r="A4" s="160" t="s">
        <v>48</v>
      </c>
      <c r="B4" s="160" t="s">
        <v>29</v>
      </c>
      <c r="C4" s="157" t="s">
        <v>49</v>
      </c>
      <c r="D4" s="161" t="s">
        <v>35</v>
      </c>
      <c r="E4" s="162"/>
      <c r="F4" s="162"/>
      <c r="G4" s="163"/>
      <c r="H4" s="157" t="s">
        <v>34</v>
      </c>
      <c r="I4" s="157"/>
      <c r="J4" s="157" t="s">
        <v>51</v>
      </c>
    </row>
    <row r="5" spans="1:10" ht="15" customHeight="1">
      <c r="A5" s="160"/>
      <c r="B5" s="160"/>
      <c r="C5" s="157"/>
      <c r="D5" s="157" t="s">
        <v>33</v>
      </c>
      <c r="E5" s="166" t="s">
        <v>32</v>
      </c>
      <c r="F5" s="167"/>
      <c r="G5" s="168"/>
      <c r="H5" s="157" t="s">
        <v>33</v>
      </c>
      <c r="I5" s="157" t="s">
        <v>50</v>
      </c>
      <c r="J5" s="157"/>
    </row>
    <row r="6" spans="1:10" ht="18" customHeight="1">
      <c r="A6" s="160"/>
      <c r="B6" s="160"/>
      <c r="C6" s="157"/>
      <c r="D6" s="157"/>
      <c r="E6" s="169" t="s">
        <v>91</v>
      </c>
      <c r="F6" s="166" t="s">
        <v>53</v>
      </c>
      <c r="G6" s="168"/>
      <c r="H6" s="157"/>
      <c r="I6" s="157"/>
      <c r="J6" s="157"/>
    </row>
    <row r="7" spans="1:10" ht="42" customHeight="1">
      <c r="A7" s="160"/>
      <c r="B7" s="160"/>
      <c r="C7" s="157"/>
      <c r="D7" s="157"/>
      <c r="E7" s="170"/>
      <c r="F7" s="58" t="s">
        <v>90</v>
      </c>
      <c r="G7" s="58" t="s">
        <v>55</v>
      </c>
      <c r="H7" s="157"/>
      <c r="I7" s="157"/>
      <c r="J7" s="157"/>
    </row>
    <row r="8" spans="1:10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0" customFormat="1" ht="27.75" customHeight="1">
      <c r="A9" s="164" t="s">
        <v>138</v>
      </c>
      <c r="B9" s="165"/>
      <c r="C9" s="103">
        <f>C10+C11+C12</f>
        <v>-155079</v>
      </c>
      <c r="D9" s="103">
        <f aca="true" t="shared" si="0" ref="D9:J9">D10+D11+D12</f>
        <v>23433060</v>
      </c>
      <c r="E9" s="103">
        <f t="shared" si="0"/>
        <v>7467440</v>
      </c>
      <c r="F9" s="103">
        <f t="shared" si="0"/>
        <v>6271440</v>
      </c>
      <c r="G9" s="103">
        <f t="shared" si="0"/>
        <v>1196000</v>
      </c>
      <c r="H9" s="103">
        <f t="shared" si="0"/>
        <v>22747150</v>
      </c>
      <c r="I9" s="103">
        <f t="shared" si="0"/>
        <v>0</v>
      </c>
      <c r="J9" s="103">
        <f t="shared" si="0"/>
        <v>530831</v>
      </c>
    </row>
    <row r="10" spans="1:10" ht="24.75" customHeight="1">
      <c r="A10" s="4" t="s">
        <v>36</v>
      </c>
      <c r="B10" s="59" t="s">
        <v>14</v>
      </c>
      <c r="C10" s="60">
        <v>129756</v>
      </c>
      <c r="D10" s="60">
        <v>10989200</v>
      </c>
      <c r="E10" s="60">
        <f>SUM(F10,G10)</f>
        <v>1206000</v>
      </c>
      <c r="F10" s="60">
        <v>400000</v>
      </c>
      <c r="G10" s="60">
        <v>806000</v>
      </c>
      <c r="H10" s="60">
        <v>10793856</v>
      </c>
      <c r="I10" s="60">
        <v>0</v>
      </c>
      <c r="J10" s="60">
        <f>C10+D10-H10</f>
        <v>325100</v>
      </c>
    </row>
    <row r="11" spans="1:10" ht="24.75" customHeight="1">
      <c r="A11" s="4" t="s">
        <v>37</v>
      </c>
      <c r="B11" s="59" t="s">
        <v>95</v>
      </c>
      <c r="C11" s="60">
        <v>-426966</v>
      </c>
      <c r="D11" s="60">
        <v>7787860</v>
      </c>
      <c r="E11" s="60">
        <f>SUM(F11,G11)</f>
        <v>5021440</v>
      </c>
      <c r="F11" s="60">
        <v>5021440</v>
      </c>
      <c r="G11" s="11">
        <v>0</v>
      </c>
      <c r="H11" s="11">
        <v>7300894</v>
      </c>
      <c r="I11" s="11">
        <v>0</v>
      </c>
      <c r="J11" s="11">
        <f>C11+D11-H11</f>
        <v>60000</v>
      </c>
    </row>
    <row r="12" spans="1:10" ht="26.25" customHeight="1">
      <c r="A12" s="5" t="s">
        <v>38</v>
      </c>
      <c r="B12" s="102" t="s">
        <v>137</v>
      </c>
      <c r="C12" s="66">
        <v>142131</v>
      </c>
      <c r="D12" s="66">
        <v>4656000</v>
      </c>
      <c r="E12" s="66">
        <f>SUM(F12,G12)</f>
        <v>1240000</v>
      </c>
      <c r="F12" s="66">
        <v>850000</v>
      </c>
      <c r="G12" s="66">
        <v>390000</v>
      </c>
      <c r="H12" s="66">
        <v>4652400</v>
      </c>
      <c r="I12" s="66">
        <v>0</v>
      </c>
      <c r="J12" s="66">
        <f>C12+D12-H12</f>
        <v>145731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9:B9"/>
    <mergeCell ref="E5:G5"/>
    <mergeCell ref="F6:G6"/>
    <mergeCell ref="H5:H7"/>
    <mergeCell ref="E6:E7"/>
    <mergeCell ref="I5:I7"/>
    <mergeCell ref="J4:J7"/>
    <mergeCell ref="H4:I4"/>
    <mergeCell ref="A1:J1"/>
    <mergeCell ref="A2:J2"/>
    <mergeCell ref="A4:A7"/>
    <mergeCell ref="B4:B7"/>
    <mergeCell ref="C4:C7"/>
    <mergeCell ref="D5:D7"/>
    <mergeCell ref="D4:G4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r:id="rId1"/>
  <headerFooter alignWithMargins="0">
    <oddHeader xml:space="preserve">&amp;R&amp;9Załącznik nr 5
do uchwały Nr LXXI/573/2010    
Rady Miasta Świnoujście
z dnia 24 czerwca 2010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tabSelected="1" view="pageBreakPreview" zoomScaleSheetLayoutView="100" zoomScalePageLayoutView="0" workbookViewId="0" topLeftCell="A9">
      <selection activeCell="I22" sqref="I22"/>
    </sheetView>
  </sheetViews>
  <sheetFormatPr defaultColWidth="9.00390625" defaultRowHeight="12.75"/>
  <cols>
    <col min="1" max="1" width="3.00390625" style="15" customWidth="1"/>
    <col min="2" max="2" width="26.75390625" style="6" customWidth="1"/>
    <col min="3" max="3" width="13.375" style="6" customWidth="1"/>
    <col min="4" max="4" width="10.75390625" style="6" customWidth="1"/>
    <col min="5" max="5" width="10.125" style="6" bestFit="1" customWidth="1"/>
    <col min="6" max="6" width="13.25390625" style="6" customWidth="1"/>
    <col min="7" max="7" width="13.125" style="6" customWidth="1"/>
    <col min="8" max="16384" width="9.125" style="6" customWidth="1"/>
  </cols>
  <sheetData>
    <row r="1" spans="1:7" ht="55.5" customHeight="1">
      <c r="A1" s="171" t="s">
        <v>108</v>
      </c>
      <c r="B1" s="171"/>
      <c r="C1" s="171"/>
      <c r="D1" s="171"/>
      <c r="E1" s="171"/>
      <c r="F1" s="171"/>
      <c r="G1" s="171"/>
    </row>
    <row r="2" spans="1:7" ht="16.5">
      <c r="A2" s="172"/>
      <c r="B2" s="172"/>
      <c r="C2" s="172"/>
      <c r="D2" s="172"/>
      <c r="E2" s="172"/>
      <c r="F2" s="172"/>
      <c r="G2" s="57"/>
    </row>
    <row r="3" spans="1:7" ht="12.75">
      <c r="A3" s="55"/>
      <c r="B3" s="56"/>
      <c r="C3" s="56"/>
      <c r="D3" s="56"/>
      <c r="E3" s="56"/>
      <c r="F3" s="57"/>
      <c r="G3" s="14" t="s">
        <v>47</v>
      </c>
    </row>
    <row r="4" spans="1:7" ht="84" customHeight="1">
      <c r="A4" s="2" t="s">
        <v>48</v>
      </c>
      <c r="B4" s="2" t="s">
        <v>29</v>
      </c>
      <c r="C4" s="3" t="s">
        <v>49</v>
      </c>
      <c r="D4" s="8" t="s">
        <v>35</v>
      </c>
      <c r="E4" s="3" t="s">
        <v>34</v>
      </c>
      <c r="F4" s="3" t="s">
        <v>51</v>
      </c>
      <c r="G4" s="3" t="s">
        <v>106</v>
      </c>
    </row>
    <row r="5" spans="1:7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6" customFormat="1" ht="21" customHeight="1">
      <c r="A6" s="173" t="s">
        <v>12</v>
      </c>
      <c r="B6" s="174"/>
      <c r="C6" s="88">
        <f>SUM(C7,C8,C9,C10,C11,C12,C13,C14,C15,C16,C17)</f>
        <v>410114</v>
      </c>
      <c r="D6" s="88">
        <f>SUM(D7,D8,D9,D10,D11,D12,D13,D14,D15,D16,D17)</f>
        <v>1875236</v>
      </c>
      <c r="E6" s="88">
        <f>SUM(E7,E8,E9,E10,E11,E12,E13,E14,E15,E16,E17)</f>
        <v>2251529</v>
      </c>
      <c r="F6" s="88">
        <f>SUM(F7,F8,F9,F10,F11,F12,F13,F14,F15,F16,F17)</f>
        <v>33821</v>
      </c>
      <c r="G6" s="86">
        <f>SUM(G7,G8,G9,G10,G11,G12,G13,G14,G15,G16,G17)</f>
        <v>0</v>
      </c>
    </row>
    <row r="7" spans="1:7" ht="24.75" customHeight="1">
      <c r="A7" s="12" t="s">
        <v>36</v>
      </c>
      <c r="B7" s="13" t="s">
        <v>87</v>
      </c>
      <c r="C7" s="11">
        <v>308505</v>
      </c>
      <c r="D7" s="11">
        <v>610000</v>
      </c>
      <c r="E7" s="11">
        <v>918505</v>
      </c>
      <c r="F7" s="11">
        <f>C7+D7-E7</f>
        <v>0</v>
      </c>
      <c r="G7" s="11">
        <v>0</v>
      </c>
    </row>
    <row r="8" spans="1:7" ht="24.75" customHeight="1">
      <c r="A8" s="12" t="s">
        <v>37</v>
      </c>
      <c r="B8" s="13" t="s">
        <v>15</v>
      </c>
      <c r="C8" s="11">
        <v>11139</v>
      </c>
      <c r="D8" s="11">
        <v>124451</v>
      </c>
      <c r="E8" s="11">
        <v>130590</v>
      </c>
      <c r="F8" s="11">
        <f>C8+D8-E8</f>
        <v>5000</v>
      </c>
      <c r="G8" s="11">
        <v>0</v>
      </c>
    </row>
    <row r="9" spans="1:7" ht="24.75" customHeight="1">
      <c r="A9" s="12" t="s">
        <v>38</v>
      </c>
      <c r="B9" s="13" t="s">
        <v>16</v>
      </c>
      <c r="C9" s="11">
        <v>3266</v>
      </c>
      <c r="D9" s="11">
        <v>11160</v>
      </c>
      <c r="E9" s="11">
        <v>14426</v>
      </c>
      <c r="F9" s="11">
        <f aca="true" t="shared" si="0" ref="F9:F17">C9+D9-E9</f>
        <v>0</v>
      </c>
      <c r="G9" s="11">
        <v>0</v>
      </c>
    </row>
    <row r="10" spans="1:7" ht="30" customHeight="1">
      <c r="A10" s="12" t="s">
        <v>30</v>
      </c>
      <c r="B10" s="17" t="s">
        <v>109</v>
      </c>
      <c r="C10" s="11">
        <v>1792</v>
      </c>
      <c r="D10" s="11">
        <v>141703</v>
      </c>
      <c r="E10" s="11">
        <v>143495</v>
      </c>
      <c r="F10" s="11">
        <f t="shared" si="0"/>
        <v>0</v>
      </c>
      <c r="G10" s="11">
        <v>0</v>
      </c>
    </row>
    <row r="11" spans="1:7" ht="24.75" customHeight="1">
      <c r="A11" s="12" t="s">
        <v>40</v>
      </c>
      <c r="B11" s="63" t="s">
        <v>17</v>
      </c>
      <c r="C11" s="60">
        <v>7719</v>
      </c>
      <c r="D11" s="60">
        <v>199283</v>
      </c>
      <c r="E11" s="64">
        <v>207002</v>
      </c>
      <c r="F11" s="11">
        <f t="shared" si="0"/>
        <v>0</v>
      </c>
      <c r="G11" s="60">
        <v>0</v>
      </c>
    </row>
    <row r="12" spans="1:7" ht="24.75" customHeight="1">
      <c r="A12" s="12" t="s">
        <v>41</v>
      </c>
      <c r="B12" s="67" t="s">
        <v>158</v>
      </c>
      <c r="C12" s="60">
        <v>4098</v>
      </c>
      <c r="D12" s="60">
        <v>137010</v>
      </c>
      <c r="E12" s="60">
        <v>141108</v>
      </c>
      <c r="F12" s="11">
        <f t="shared" si="0"/>
        <v>0</v>
      </c>
      <c r="G12" s="60">
        <v>0</v>
      </c>
    </row>
    <row r="13" spans="1:7" ht="24.75" customHeight="1">
      <c r="A13" s="12" t="s">
        <v>42</v>
      </c>
      <c r="B13" s="13" t="s">
        <v>18</v>
      </c>
      <c r="C13" s="11">
        <v>32048</v>
      </c>
      <c r="D13" s="11">
        <v>240010</v>
      </c>
      <c r="E13" s="11">
        <v>262058</v>
      </c>
      <c r="F13" s="11">
        <f t="shared" si="0"/>
        <v>10000</v>
      </c>
      <c r="G13" s="60">
        <v>0</v>
      </c>
    </row>
    <row r="14" spans="1:7" ht="24.75" customHeight="1">
      <c r="A14" s="12" t="s">
        <v>43</v>
      </c>
      <c r="B14" s="13" t="s">
        <v>19</v>
      </c>
      <c r="C14" s="11">
        <v>3189</v>
      </c>
      <c r="D14" s="11">
        <v>139060</v>
      </c>
      <c r="E14" s="11">
        <v>142249</v>
      </c>
      <c r="F14" s="11">
        <f t="shared" si="0"/>
        <v>0</v>
      </c>
      <c r="G14" s="60">
        <v>0</v>
      </c>
    </row>
    <row r="15" spans="1:7" ht="24.75" customHeight="1">
      <c r="A15" s="12" t="s">
        <v>76</v>
      </c>
      <c r="B15" s="13" t="s">
        <v>20</v>
      </c>
      <c r="C15" s="11">
        <v>18035</v>
      </c>
      <c r="D15" s="11">
        <v>12000</v>
      </c>
      <c r="E15" s="11">
        <v>16000</v>
      </c>
      <c r="F15" s="11">
        <f t="shared" si="0"/>
        <v>14035</v>
      </c>
      <c r="G15" s="60">
        <v>0</v>
      </c>
    </row>
    <row r="16" spans="1:7" ht="24.75" customHeight="1">
      <c r="A16" s="12" t="s">
        <v>77</v>
      </c>
      <c r="B16" s="13" t="s">
        <v>21</v>
      </c>
      <c r="C16" s="11">
        <v>17207</v>
      </c>
      <c r="D16" s="11">
        <v>213056</v>
      </c>
      <c r="E16" s="11">
        <v>225477</v>
      </c>
      <c r="F16" s="11">
        <f t="shared" si="0"/>
        <v>4786</v>
      </c>
      <c r="G16" s="60">
        <v>0</v>
      </c>
    </row>
    <row r="17" spans="1:7" ht="24.75" customHeight="1">
      <c r="A17" s="5" t="s">
        <v>78</v>
      </c>
      <c r="B17" s="65" t="s">
        <v>22</v>
      </c>
      <c r="C17" s="66">
        <v>3116</v>
      </c>
      <c r="D17" s="66">
        <v>47503</v>
      </c>
      <c r="E17" s="66">
        <v>50619</v>
      </c>
      <c r="F17" s="11">
        <f t="shared" si="0"/>
        <v>0</v>
      </c>
      <c r="G17" s="60">
        <v>0</v>
      </c>
    </row>
    <row r="18" spans="1:7" s="10" customFormat="1" ht="23.25" customHeight="1">
      <c r="A18" s="173" t="s">
        <v>13</v>
      </c>
      <c r="B18" s="174"/>
      <c r="C18" s="86">
        <f>SUM(C19,C20,C21,C22,C23,C24,C25,C26,C27)</f>
        <v>771342</v>
      </c>
      <c r="D18" s="86">
        <f>SUM(D19,D20,D21,D22,D23,D24,D25,D26,D27)</f>
        <v>1945590</v>
      </c>
      <c r="E18" s="86">
        <f>SUM(E19,E20,E21,E22,E23,E24,E25,E26,E27)</f>
        <v>2706524</v>
      </c>
      <c r="F18" s="86">
        <f>SUM(F19,F20,F21,F22,F23,F24,F25,F26,F27)</f>
        <v>10408</v>
      </c>
      <c r="G18" s="86">
        <f>SUM(G19,G20,G22,G23,G24,G25,G26,G27)</f>
        <v>0</v>
      </c>
    </row>
    <row r="19" spans="1:7" ht="24.75" customHeight="1">
      <c r="A19" s="12" t="s">
        <v>79</v>
      </c>
      <c r="B19" s="17" t="s">
        <v>24</v>
      </c>
      <c r="C19" s="11">
        <v>237857</v>
      </c>
      <c r="D19" s="11">
        <v>414500</v>
      </c>
      <c r="E19" s="11">
        <v>652357</v>
      </c>
      <c r="F19" s="11">
        <f aca="true" t="shared" si="1" ref="F19:F27">C19+D19-E19</f>
        <v>0</v>
      </c>
      <c r="G19" s="20">
        <v>0</v>
      </c>
    </row>
    <row r="20" spans="1:7" ht="24.75" customHeight="1">
      <c r="A20" s="12" t="s">
        <v>80</v>
      </c>
      <c r="B20" s="17" t="s">
        <v>23</v>
      </c>
      <c r="C20" s="11">
        <v>276339</v>
      </c>
      <c r="D20" s="11">
        <v>400000</v>
      </c>
      <c r="E20" s="11">
        <v>676339</v>
      </c>
      <c r="F20" s="11">
        <f t="shared" si="1"/>
        <v>0</v>
      </c>
      <c r="G20" s="20">
        <v>0</v>
      </c>
    </row>
    <row r="21" spans="1:7" ht="27.75" customHeight="1">
      <c r="A21" s="12" t="s">
        <v>81</v>
      </c>
      <c r="B21" s="17" t="s">
        <v>164</v>
      </c>
      <c r="C21" s="11">
        <v>6624</v>
      </c>
      <c r="D21" s="11">
        <v>2592</v>
      </c>
      <c r="E21" s="11">
        <v>9216</v>
      </c>
      <c r="F21" s="11">
        <f>C21+D21-E21</f>
        <v>0</v>
      </c>
      <c r="G21" s="20">
        <v>0</v>
      </c>
    </row>
    <row r="22" spans="1:7" ht="29.25" customHeight="1">
      <c r="A22" s="4" t="s">
        <v>82</v>
      </c>
      <c r="B22" s="67" t="s">
        <v>25</v>
      </c>
      <c r="C22" s="60">
        <v>112</v>
      </c>
      <c r="D22" s="60">
        <v>46550</v>
      </c>
      <c r="E22" s="60">
        <v>46662</v>
      </c>
      <c r="F22" s="11">
        <f t="shared" si="1"/>
        <v>0</v>
      </c>
      <c r="G22" s="20">
        <v>0</v>
      </c>
    </row>
    <row r="23" spans="1:7" ht="28.5" customHeight="1">
      <c r="A23" s="12" t="s">
        <v>83</v>
      </c>
      <c r="B23" s="68" t="s">
        <v>26</v>
      </c>
      <c r="C23" s="69">
        <v>8881</v>
      </c>
      <c r="D23" s="69">
        <v>19419</v>
      </c>
      <c r="E23" s="69">
        <v>21600</v>
      </c>
      <c r="F23" s="11">
        <f t="shared" si="1"/>
        <v>6700</v>
      </c>
      <c r="G23" s="20">
        <v>0</v>
      </c>
    </row>
    <row r="24" spans="1:7" ht="24.75" customHeight="1">
      <c r="A24" s="12" t="s">
        <v>84</v>
      </c>
      <c r="B24" s="70" t="s">
        <v>27</v>
      </c>
      <c r="C24" s="71">
        <v>120685</v>
      </c>
      <c r="D24" s="71">
        <v>239330</v>
      </c>
      <c r="E24" s="71">
        <v>360015</v>
      </c>
      <c r="F24" s="11">
        <f t="shared" si="1"/>
        <v>0</v>
      </c>
      <c r="G24" s="20">
        <v>0</v>
      </c>
    </row>
    <row r="25" spans="1:7" ht="29.25" customHeight="1">
      <c r="A25" s="12" t="s">
        <v>85</v>
      </c>
      <c r="B25" s="72" t="s">
        <v>112</v>
      </c>
      <c r="C25" s="71">
        <v>97663</v>
      </c>
      <c r="D25" s="71">
        <v>220000</v>
      </c>
      <c r="E25" s="71">
        <v>317663</v>
      </c>
      <c r="F25" s="11">
        <f t="shared" si="1"/>
        <v>0</v>
      </c>
      <c r="G25" s="20">
        <v>0</v>
      </c>
    </row>
    <row r="26" spans="1:7" ht="29.25" customHeight="1">
      <c r="A26" s="12" t="s">
        <v>86</v>
      </c>
      <c r="B26" s="72" t="s">
        <v>111</v>
      </c>
      <c r="C26" s="71">
        <v>4728</v>
      </c>
      <c r="D26" s="71">
        <v>6002</v>
      </c>
      <c r="E26" s="71">
        <v>8572</v>
      </c>
      <c r="F26" s="11">
        <f t="shared" si="1"/>
        <v>2158</v>
      </c>
      <c r="G26" s="20">
        <v>0</v>
      </c>
    </row>
    <row r="27" spans="1:7" ht="28.5" customHeight="1">
      <c r="A27" s="5" t="s">
        <v>28</v>
      </c>
      <c r="B27" s="73" t="s">
        <v>110</v>
      </c>
      <c r="C27" s="66">
        <v>18453</v>
      </c>
      <c r="D27" s="66">
        <v>597197</v>
      </c>
      <c r="E27" s="66">
        <v>614100</v>
      </c>
      <c r="F27" s="11">
        <f t="shared" si="1"/>
        <v>1550</v>
      </c>
      <c r="G27" s="20">
        <v>0</v>
      </c>
    </row>
    <row r="28" spans="1:7" ht="24" customHeight="1">
      <c r="A28" s="173" t="s">
        <v>92</v>
      </c>
      <c r="B28" s="174"/>
      <c r="C28" s="86">
        <f>C18+C6</f>
        <v>1181456</v>
      </c>
      <c r="D28" s="86">
        <f>D18+D6</f>
        <v>3820826</v>
      </c>
      <c r="E28" s="86">
        <f>E18+E6</f>
        <v>4958053</v>
      </c>
      <c r="F28" s="86">
        <f>F18+F6</f>
        <v>44229</v>
      </c>
      <c r="G28" s="86">
        <f>G18+G6</f>
        <v>0</v>
      </c>
    </row>
    <row r="29" ht="4.5" customHeight="1"/>
    <row r="30" spans="1:2" ht="12.75" customHeight="1">
      <c r="A30" s="18"/>
      <c r="B30" s="19"/>
    </row>
    <row r="31" spans="1:2" ht="12.75">
      <c r="A31" s="18"/>
      <c r="B31" s="19"/>
    </row>
    <row r="32" spans="1:2" ht="12.75">
      <c r="A32" s="18"/>
      <c r="B32" s="19"/>
    </row>
    <row r="33" spans="1:2" ht="12.75">
      <c r="A33" s="18"/>
      <c r="B33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F2"/>
    <mergeCell ref="A28:B28"/>
    <mergeCell ref="A6:B6"/>
    <mergeCell ref="A18:B1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portrait" paperSize="9" scale="87" r:id="rId1"/>
  <headerFooter alignWithMargins="0">
    <oddHeader xml:space="preserve">&amp;R&amp;9Załącznik nr 6
do uchwały Nr LXXI/573/2010    
Rady Miasta Świnoujście
z dnia 24 czerwca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2010-06-24T09:46:05Z</cp:lastPrinted>
  <dcterms:created xsi:type="dcterms:W3CDTF">1998-12-09T13:02:10Z</dcterms:created>
  <dcterms:modified xsi:type="dcterms:W3CDTF">2010-06-24T09:48:29Z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