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3" sheetId="1" r:id="rId1"/>
    <sheet name="4" sheetId="2" r:id="rId2"/>
  </sheets>
  <definedNames>
    <definedName name="_xlnm.Print_Area" localSheetId="0">'3'!$A$1:$N$67</definedName>
    <definedName name="_xlnm.Print_Area" localSheetId="1">'4'!$A$1:$K$37</definedName>
    <definedName name="_xlnm.Print_Titles" localSheetId="0">'3'!$3:$6</definedName>
    <definedName name="_xlnm.Print_Titles" localSheetId="1">'4'!$5:$9</definedName>
  </definedNames>
  <calcPr fullCalcOnLoad="1"/>
</workbook>
</file>

<file path=xl/sharedStrings.xml><?xml version="1.0" encoding="utf-8"?>
<sst xmlns="http://schemas.openxmlformats.org/spreadsheetml/2006/main" count="353" uniqueCount="156">
  <si>
    <t>Lp.</t>
  </si>
  <si>
    <t>1.</t>
  </si>
  <si>
    <t>w złotych</t>
  </si>
  <si>
    <t>Urząd Miasta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</si>
  <si>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</si>
  <si>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</si>
  <si>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</si>
  <si>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</si>
  <si>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</si>
  <si>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</si>
  <si>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</si>
  <si>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</si>
  <si>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</si>
  <si>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</si>
  <si>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Plan przychodów i wydatków zakładów budżetowych</t>
  </si>
  <si>
    <t xml:space="preserve"> oraz rachunków dochodów własnych jednostek budżetowych na 2009 r.</t>
  </si>
  <si>
    <t>Wyszczególnienie</t>
  </si>
  <si>
    <t>Stan środków obrotowych na początek roku</t>
  </si>
  <si>
    <t>Przychody</t>
  </si>
  <si>
    <t>Wydatki</t>
  </si>
  <si>
    <t>Stan środków obrotowych na koniec roku</t>
  </si>
  <si>
    <t>Rozliczenia
z budżetem
z tytułu wpłat nadwyżek środków za 2008 r.</t>
  </si>
  <si>
    <t>ogółem</t>
  </si>
  <si>
    <t>w tym:</t>
  </si>
  <si>
    <t>w tym: wpłata do budżetu</t>
  </si>
  <si>
    <t>dotacje
z budżetu</t>
  </si>
  <si>
    <t>z tego:</t>
  </si>
  <si>
    <t>wydatki bieżące</t>
  </si>
  <si>
    <t>na inwestycje</t>
  </si>
  <si>
    <t>I.</t>
  </si>
  <si>
    <t>Gminne zakłady budżetowe, z tego</t>
  </si>
  <si>
    <t>x</t>
  </si>
  <si>
    <t>Zakład Gospodarki Mieszkaniowej</t>
  </si>
  <si>
    <t>Przedszkola miejskie</t>
  </si>
  <si>
    <t>Ośrodek Sportu i Rekreacji 
    "Wyspiarz"</t>
  </si>
  <si>
    <t>II.</t>
  </si>
  <si>
    <t>Rachunek dochodów własnych gminnych jednostek budżetowych,
z tego:</t>
  </si>
  <si>
    <t>Szkoła Podstawowa Nr 1</t>
  </si>
  <si>
    <t>Szkoła Podstawowa Nr 2</t>
  </si>
  <si>
    <t>Zespół Szkół Publicznych Nr 4 
   z Oddziałami Integracyjnymi</t>
  </si>
  <si>
    <t>Szkoła Podstawowa Nr 6</t>
  </si>
  <si>
    <t>Gimnazjum Publiczne Nr 1</t>
  </si>
  <si>
    <t>Gimnazjum Publiczne Nr 2</t>
  </si>
  <si>
    <t>Gimnazjum Publiczne Nr 3</t>
  </si>
  <si>
    <t>Żłobek Miejski</t>
  </si>
  <si>
    <t>Młodzieżowy Dom Kultury</t>
  </si>
  <si>
    <t>III.</t>
  </si>
  <si>
    <t>Rachunek dochodów własnych powiatowych jednostek budżetowych, z tego:</t>
  </si>
  <si>
    <t xml:space="preserve">      Żegluga Świnoujska</t>
  </si>
  <si>
    <t xml:space="preserve">      Urząd Miasta</t>
  </si>
  <si>
    <t xml:space="preserve">       Komenda Miejska Państwowej 
       Straży Pożarnej</t>
  </si>
  <si>
    <t>Liceum Ogólnokształcące 
z Oddziałami Integracyjnymi</t>
  </si>
  <si>
    <t>Zespół Szkół Morskich 
    - szkoły zawodowe</t>
  </si>
  <si>
    <t>Zespół Szkół w Świnoujściu</t>
  </si>
  <si>
    <t>Specjalny Ośrodek Szkolno
    -Wychowawczy</t>
  </si>
  <si>
    <t>Poradnia Psychologiczno
    -Pedagogiczna</t>
  </si>
  <si>
    <t>Zespół Szkół Morskich - internaty</t>
  </si>
  <si>
    <t>Razem rachunek dochodów własnych  
(gmina+powiat)</t>
  </si>
  <si>
    <t>Ogółem (gmina + powiat)</t>
  </si>
  <si>
    <t xml:space="preserve">LIMITY WYDATKÓW  NA PROJEKTY PLANOWANE DO REALIZACJI  W RAMACH 
POSZCZEGÓLNYCH PROGRAMÓW OPERACYJNYCH W ROKU 2009 I KOLEJNYCH </t>
  </si>
  <si>
    <t>/w zł/</t>
  </si>
  <si>
    <t>Dział</t>
  </si>
  <si>
    <t>Rozdz.</t>
  </si>
  <si>
    <t>Nazwa programu</t>
  </si>
  <si>
    <t>Nazwa projektu</t>
  </si>
  <si>
    <t>Jednostka realizu-
jąca</t>
  </si>
  <si>
    <t>Lata realizacji projektu</t>
  </si>
  <si>
    <t xml:space="preserve">Wartość całkowita projektu
</t>
  </si>
  <si>
    <t>Koszty kwalifiko-wane w ramach projektu</t>
  </si>
  <si>
    <t>Źródła finansowa-
nia  kosztów kwalifiko-
wanych</t>
  </si>
  <si>
    <t>Planowane
 płatności w latach w ramach projektu</t>
  </si>
  <si>
    <t>2009 r.</t>
  </si>
  <si>
    <t>2010 r.</t>
  </si>
  <si>
    <t>2011 r.</t>
  </si>
  <si>
    <t>po roku 2011</t>
  </si>
  <si>
    <t>750</t>
  </si>
  <si>
    <t>75095/
75023</t>
  </si>
  <si>
    <t>Program Operacyjny Kapitał Ludzki</t>
  </si>
  <si>
    <t>Szkolenia drogą do zapewnienia wysokiej jakości usług świadczonych przez JST w obszarze wysp Uznam-Wolin</t>
  </si>
  <si>
    <t>Urząd Miasta (WO)</t>
  </si>
  <si>
    <t>2008-2011</t>
  </si>
  <si>
    <t>RAZEM</t>
  </si>
  <si>
    <t>środki UE</t>
  </si>
  <si>
    <t>środki
BP</t>
  </si>
  <si>
    <t>wkład niepieniężny Beneficjenta</t>
  </si>
  <si>
    <t>852/
853</t>
  </si>
  <si>
    <t>85219/
85395</t>
  </si>
  <si>
    <t>Stać mnie na więcej - przeciwdziałanie wykluczeniu społecznemu młodzieży w wieku 15-25 lat</t>
  </si>
  <si>
    <t>Miejski Ośrodek Pomocy Rodzinie</t>
  </si>
  <si>
    <t>2007-2009</t>
  </si>
  <si>
    <t>środki JST</t>
  </si>
  <si>
    <t>wkład własny Beneficjenta</t>
  </si>
  <si>
    <t>853</t>
  </si>
  <si>
    <t>85395</t>
  </si>
  <si>
    <t>Doradca zawodowy i pośrednik pracy w standardach unijnych</t>
  </si>
  <si>
    <t>Powiatowy Urząd Pracy</t>
  </si>
  <si>
    <t>2008-2010</t>
  </si>
  <si>
    <t>inne środki
Fundusz Pracy</t>
  </si>
  <si>
    <t>Mosty do wiedzy - wyrównanie szans edukacyjnych w Świnoujściu</t>
  </si>
  <si>
    <t>Specjalny Ośrodek Szkolno-Wycho-
wawczy</t>
  </si>
  <si>
    <t>2008-2009</t>
  </si>
  <si>
    <t>środki BP</t>
  </si>
  <si>
    <t>Kurs w stronę kwalifikacji zawodowych - wyrównanie dysproporcji edukacyjnych w procesie kształcenia</t>
  </si>
  <si>
    <t>środki Beneficjenta</t>
  </si>
  <si>
    <t>Zespół Szkolno-Przedszkolny</t>
  </si>
  <si>
    <t>Wydatki bieżące</t>
  </si>
  <si>
    <t>630/    750</t>
  </si>
  <si>
    <t>63003  75095</t>
  </si>
  <si>
    <t>Program Współpracy Terytorialnej Południowy Bałtyk 2007-2013</t>
  </si>
  <si>
    <t>Rozwój Czterech Zakątków jako zrównoważonego miejsca pobytu na naturalnym i kulturowym dziedzictwie</t>
  </si>
  <si>
    <t xml:space="preserve">Urząd Miasta </t>
  </si>
  <si>
    <t>801</t>
  </si>
  <si>
    <t>80130</t>
  </si>
  <si>
    <t>Regionalny Program Operacyjny Województwa Zachodniopomorskiego na lata 2007-2013</t>
  </si>
  <si>
    <t>Zespół Szkół Morskich w Świnoujściu-Szkoła Nowoczesna i Bezpieczna</t>
  </si>
  <si>
    <t xml:space="preserve">Zespół Szkół Morskich </t>
  </si>
  <si>
    <t>2007-2010</t>
  </si>
  <si>
    <t>Równe szanse dla każdego - kluczem na lepsze jutro</t>
  </si>
  <si>
    <t xml:space="preserve">Gimnazjum Publiczne nr 1 im. Olimpijczyków Polskich </t>
  </si>
  <si>
    <t>854</t>
  </si>
  <si>
    <t>85415</t>
  </si>
  <si>
    <t>Zintegrowany Program Operacyjny Rozwoju Regionalnego 
  2004-2006</t>
  </si>
  <si>
    <t>Stypendia EFS dla uczniów z terenów wiejskich 2008/2009</t>
  </si>
  <si>
    <t>Wydatki majątkowe</t>
  </si>
  <si>
    <t>600</t>
  </si>
  <si>
    <t>60015</t>
  </si>
  <si>
    <t xml:space="preserve">Regionalny Program Operacyjny województwa Zachodniopomorskiego na lata 2007-2013
</t>
  </si>
  <si>
    <t>Przebudowa centralnego układu komunikacyjnego sródmieścia w Świnoujściu</t>
  </si>
  <si>
    <t>Urząd Miasta (WIM)</t>
  </si>
  <si>
    <t>2009-2012</t>
  </si>
  <si>
    <t>wkład pieniężny beneficjenta</t>
  </si>
  <si>
    <t>inne środki Beneficjenta</t>
  </si>
  <si>
    <t>Program Operacyjny celu 3 - „Europejska Współpraca Terytorialna –Współpraca Transgraniczna” Krajów Meklemburgia Pomorze Przednie /Brandenburgia – Rzeczpospolita Polska  (województwo zachodniopomorskie) 2007 -2013</t>
  </si>
  <si>
    <t>Transgraniczne połączenie Świnoujście - Kamminke na wyspie Uznam</t>
  </si>
  <si>
    <t>12.</t>
  </si>
  <si>
    <t>60016</t>
  </si>
  <si>
    <t>Program Operacyjny Celu 3 - „Europejska Współpraca Terytorialna –Współpraca Transgraniczna” Krajów Meklemburgia Pomorze Przednie /Brandenburgia – Rzeczpospolita Polska  (województwo zachodniopomorskie) 2007 -2013</t>
  </si>
  <si>
    <t>Transgraniczna promenada pomiędzy Świnoujściem i Gminą Heringsdorf</t>
  </si>
  <si>
    <t>2009-2011</t>
  </si>
  <si>
    <t>13.</t>
  </si>
  <si>
    <t>630</t>
  </si>
  <si>
    <t>63095</t>
  </si>
  <si>
    <t>Zagospodarowanie Basenu Północnego na port jachtowy</t>
  </si>
  <si>
    <t xml:space="preserve">(wariant 1 – bez pomocy publicznej): </t>
  </si>
  <si>
    <t>18 800 000 </t>
  </si>
  <si>
    <t>14.</t>
  </si>
  <si>
    <t>900</t>
  </si>
  <si>
    <t>90004</t>
  </si>
  <si>
    <t>Rewaloryzacja zabytkowego Parku Zdrojowego II etap</t>
  </si>
  <si>
    <t>15.</t>
  </si>
  <si>
    <t>Program Operacyjny celu 3 -  „Europejska Współpraca Terytorialna – Współpraca Transgraniczna” Krajów Meklemburgia Pomorze Przednie /Brandenburgia – Rzeczpospolita Polska  (województwo zachodniopomorskie) 2007 -2013</t>
  </si>
  <si>
    <t>Atrakcje przyrodnicze wysp Uznam - Karsibór</t>
  </si>
  <si>
    <t xml:space="preserve">OGÓŁEM </t>
  </si>
  <si>
    <t>Razem limity wydatków</t>
  </si>
  <si>
    <t>(wariant 2 – z pomocą publiczną):   17 882 000</t>
  </si>
  <si>
    <t>2009-2010</t>
  </si>
</sst>
</file>

<file path=xl/styles.xml><?xml version="1.0" encoding="utf-8"?>
<styleSheet xmlns="http://schemas.openxmlformats.org/spreadsheetml/2006/main">
  <numFmts count="5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0.0"/>
    <numFmt numFmtId="170" formatCode="_-* #,##0\ _z_ł_-;\-* #,##0\ _z_ł_-;_-* \-??\ _z_ł_-;_-@_-"/>
    <numFmt numFmtId="171" formatCode="_-* #,##0.00\ _z_ł_-;\-* #,##0.00\ _z_ł_-;_-* \-??\ _z_ł_-;_-@_-"/>
    <numFmt numFmtId="172" formatCode="#,##0.000"/>
    <numFmt numFmtId="173" formatCode="#,##0\ _z_ł"/>
    <numFmt numFmtId="174" formatCode="#,##0_ ;\-#,##0\ "/>
    <numFmt numFmtId="175" formatCode="#,##0\ &quot;zł&quot;"/>
    <numFmt numFmtId="176" formatCode="0.E+00"/>
    <numFmt numFmtId="177" formatCode="00\-000"/>
    <numFmt numFmtId="178" formatCode="0.0000"/>
    <numFmt numFmtId="179" formatCode="0.000"/>
    <numFmt numFmtId="180" formatCode="#,##0.0\ _z_ł"/>
    <numFmt numFmtId="181" formatCode="0.00000"/>
    <numFmt numFmtId="182" formatCode="_-* #,##0\ _z_ł_-;\-* #,##0\ _z_ł_-;_-* &quot;-&quot;??\ _z_ł_-;_-@_-"/>
    <numFmt numFmtId="183" formatCode="#,##0.00_ ;\-#,##0.00\ "/>
    <numFmt numFmtId="184" formatCode="#,##0.00\ &quot;zł&quot;"/>
    <numFmt numFmtId="185" formatCode="#,##0.0000"/>
    <numFmt numFmtId="186" formatCode="#,##0.000_ ;\-#,##0.000\ "/>
    <numFmt numFmtId="187" formatCode="#,##0.0_ ;\-#,##0.0\ "/>
    <numFmt numFmtId="188" formatCode="#,##0.0000_ ;\-#,##0.0000\ "/>
    <numFmt numFmtId="189" formatCode="_-* #,##0.000\ _z_ł_-;\-* #,##0.000\ _z_ł_-;_-* &quot;-&quot;??\ _z_ł_-;_-@_-"/>
    <numFmt numFmtId="190" formatCode="_-* #,##0.0000\ _z_ł_-;\-* #,##0.0000\ _z_ł_-;_-* &quot;-&quot;??\ _z_ł_-;_-@_-"/>
    <numFmt numFmtId="191" formatCode="_-* #,##0.00000\ _z_ł_-;\-* #,##0.00000\ _z_ł_-;_-* &quot;-&quot;??\ _z_ł_-;_-@_-"/>
    <numFmt numFmtId="192" formatCode="_-* #,##0.0\ _z_ł_-;\-* #,##0.0\ _z_ł_-;_-* &quot;-&quot;??\ _z_ł_-;_-@_-"/>
    <numFmt numFmtId="193" formatCode="_-* #,##0.000\ &quot;zł&quot;_-;\-* #,##0.000\ &quot;zł&quot;_-;_-* &quot;-&quot;??\ &quot;zł&quot;_-;_-@_-"/>
    <numFmt numFmtId="194" formatCode="_-* #,##0.0\ &quot;zł&quot;_-;\-* #,##0.0\ &quot;zł&quot;_-;_-* &quot;-&quot;??\ &quot;zł&quot;_-;_-@_-"/>
    <numFmt numFmtId="195" formatCode="_-* #,##0\ &quot;zł&quot;_-;\-* #,##0\ &quot;zł&quot;_-;_-* &quot;-&quot;??\ &quot;zł&quot;_-;_-@_-"/>
    <numFmt numFmtId="196" formatCode="_-* #,##0.000\ _z_ł_-;\-* #,##0.000\ _z_ł_-;_-* &quot;-&quot;???\ _z_ł_-;_-@_-"/>
    <numFmt numFmtId="197" formatCode="_-* #,##0.0\ _z_ł_-;\-* #,##0.0\ _z_ł_-;_-* &quot;-&quot;?\ _z_ł_-;_-@_-"/>
    <numFmt numFmtId="198" formatCode="0.000000"/>
    <numFmt numFmtId="199" formatCode="0.00000000"/>
    <numFmt numFmtId="200" formatCode="0.0000000"/>
    <numFmt numFmtId="201" formatCode="0.000000000"/>
    <numFmt numFmtId="202" formatCode="0.0000000000"/>
    <numFmt numFmtId="203" formatCode="0.00000000000"/>
    <numFmt numFmtId="204" formatCode="0.000000000000"/>
    <numFmt numFmtId="205" formatCode="#,##0.00\ _z_ł"/>
    <numFmt numFmtId="206" formatCode="0.0%"/>
  </numFmts>
  <fonts count="36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6"/>
      <name val="Arial CE"/>
      <family val="2"/>
    </font>
    <font>
      <b/>
      <sz val="13"/>
      <name val="Arial CE"/>
      <family val="2"/>
    </font>
    <font>
      <sz val="10"/>
      <color indexed="10"/>
      <name val="Arial CE"/>
      <family val="2"/>
    </font>
    <font>
      <sz val="10"/>
      <color indexed="18"/>
      <name val="Arial CE"/>
      <family val="2"/>
    </font>
    <font>
      <i/>
      <sz val="10"/>
      <color indexed="18"/>
      <name val="Arial CE"/>
      <family val="2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color indexed="18"/>
      <name val="Times New Roman"/>
      <family val="1"/>
    </font>
    <font>
      <b/>
      <i/>
      <sz val="9"/>
      <name val="Times New Roman"/>
      <family val="1"/>
    </font>
    <font>
      <b/>
      <i/>
      <sz val="9"/>
      <color indexed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7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52" applyFont="1">
      <alignment/>
      <protection/>
    </xf>
    <xf numFmtId="0" fontId="26" fillId="0" borderId="0" xfId="52" applyFont="1">
      <alignment/>
      <protection/>
    </xf>
    <xf numFmtId="0" fontId="23" fillId="0" borderId="0" xfId="52" applyFont="1" applyAlignment="1">
      <alignment horizontal="center" vertical="center"/>
      <protection/>
    </xf>
    <xf numFmtId="0" fontId="1" fillId="0" borderId="0" xfId="52" applyFont="1" applyAlignment="1">
      <alignment horizontal="center" vertical="center"/>
      <protection/>
    </xf>
    <xf numFmtId="0" fontId="1" fillId="0" borderId="0" xfId="52" applyFont="1" applyAlignment="1">
      <alignment vertical="center"/>
      <protection/>
    </xf>
    <xf numFmtId="0" fontId="4" fillId="0" borderId="0" xfId="52" applyFont="1" applyAlignment="1">
      <alignment horizontal="right" vertical="center"/>
      <protection/>
    </xf>
    <xf numFmtId="0" fontId="5" fillId="20" borderId="10" xfId="52" applyFont="1" applyFill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vertical="center"/>
      <protection/>
    </xf>
    <xf numFmtId="0" fontId="5" fillId="0" borderId="12" xfId="52" applyFont="1" applyBorder="1" applyAlignment="1">
      <alignment horizontal="center" vertical="center"/>
      <protection/>
    </xf>
    <xf numFmtId="0" fontId="5" fillId="0" borderId="12" xfId="52" applyFont="1" applyBorder="1" applyAlignment="1">
      <alignment vertical="center"/>
      <protection/>
    </xf>
    <xf numFmtId="0" fontId="5" fillId="0" borderId="0" xfId="52" applyFont="1">
      <alignment/>
      <protection/>
    </xf>
    <xf numFmtId="0" fontId="1" fillId="0" borderId="13" xfId="52" applyFont="1" applyBorder="1" applyAlignment="1">
      <alignment horizontal="center" vertical="center"/>
      <protection/>
    </xf>
    <xf numFmtId="0" fontId="1" fillId="0" borderId="13" xfId="52" applyFont="1" applyBorder="1" applyAlignment="1">
      <alignment horizontal="left" vertical="center" indent="2"/>
      <protection/>
    </xf>
    <xf numFmtId="3" fontId="1" fillId="0" borderId="13" xfId="52" applyNumberFormat="1" applyFont="1" applyBorder="1" applyAlignment="1">
      <alignment horizontal="center" vertical="center"/>
      <protection/>
    </xf>
    <xf numFmtId="3" fontId="1" fillId="0" borderId="0" xfId="52" applyNumberFormat="1" applyFont="1">
      <alignment/>
      <protection/>
    </xf>
    <xf numFmtId="3" fontId="1" fillId="0" borderId="14" xfId="52" applyNumberFormat="1" applyFont="1" applyBorder="1" applyAlignment="1">
      <alignment vertical="center"/>
      <protection/>
    </xf>
    <xf numFmtId="0" fontId="1" fillId="0" borderId="13" xfId="52" applyFont="1" applyBorder="1" applyAlignment="1">
      <alignment horizontal="left" vertical="center" wrapText="1" indent="2"/>
      <protection/>
    </xf>
    <xf numFmtId="0" fontId="5" fillId="0" borderId="12" xfId="52" applyFont="1" applyBorder="1" applyAlignment="1">
      <alignment vertical="center" wrapText="1"/>
      <protection/>
    </xf>
    <xf numFmtId="0" fontId="1" fillId="0" borderId="14" xfId="52" applyFont="1" applyBorder="1" applyAlignment="1">
      <alignment horizontal="center" vertical="center"/>
      <protection/>
    </xf>
    <xf numFmtId="0" fontId="1" fillId="0" borderId="14" xfId="52" applyFont="1" applyBorder="1" applyAlignment="1">
      <alignment horizontal="left" vertical="center" indent="2"/>
      <protection/>
    </xf>
    <xf numFmtId="3" fontId="1" fillId="0" borderId="14" xfId="52" applyNumberFormat="1" applyFont="1" applyBorder="1" applyAlignment="1">
      <alignment horizontal="center" vertical="center"/>
      <protection/>
    </xf>
    <xf numFmtId="3" fontId="1" fillId="0" borderId="15" xfId="52" applyNumberFormat="1" applyFont="1" applyBorder="1" applyAlignment="1">
      <alignment horizontal="center" vertical="center"/>
      <protection/>
    </xf>
    <xf numFmtId="0" fontId="1" fillId="0" borderId="14" xfId="52" applyFont="1" applyBorder="1" applyAlignment="1">
      <alignment horizontal="left" vertical="center" wrapText="1" indent="2"/>
      <protection/>
    </xf>
    <xf numFmtId="0" fontId="1" fillId="0" borderId="16" xfId="52" applyFont="1" applyBorder="1" applyAlignment="1">
      <alignment horizontal="center" vertical="center"/>
      <protection/>
    </xf>
    <xf numFmtId="0" fontId="1" fillId="0" borderId="16" xfId="52" applyFont="1" applyBorder="1" applyAlignment="1">
      <alignment horizontal="left" vertical="center" indent="2"/>
      <protection/>
    </xf>
    <xf numFmtId="0" fontId="5" fillId="0" borderId="14" xfId="52" applyFont="1" applyBorder="1" applyAlignment="1">
      <alignment horizontal="center" vertical="center"/>
      <protection/>
    </xf>
    <xf numFmtId="0" fontId="5" fillId="0" borderId="14" xfId="52" applyFont="1" applyBorder="1" applyAlignment="1">
      <alignment vertical="center" wrapText="1"/>
      <protection/>
    </xf>
    <xf numFmtId="0" fontId="1" fillId="0" borderId="14" xfId="52" applyFont="1" applyBorder="1" applyAlignment="1">
      <alignment vertical="center" wrapText="1"/>
      <protection/>
    </xf>
    <xf numFmtId="0" fontId="1" fillId="0" borderId="14" xfId="53" applyFont="1" applyBorder="1" applyAlignment="1">
      <alignment horizontal="left" vertical="center" wrapText="1"/>
      <protection/>
    </xf>
    <xf numFmtId="0" fontId="1" fillId="0" borderId="17" xfId="52" applyFont="1" applyBorder="1" applyAlignment="1">
      <alignment horizontal="left" vertical="center" wrapText="1" indent="2"/>
      <protection/>
    </xf>
    <xf numFmtId="0" fontId="1" fillId="0" borderId="15" xfId="52" applyFont="1" applyBorder="1" applyAlignment="1">
      <alignment horizontal="left" vertical="center" indent="2"/>
      <protection/>
    </xf>
    <xf numFmtId="0" fontId="1" fillId="0" borderId="15" xfId="52" applyFont="1" applyBorder="1" applyAlignment="1">
      <alignment horizontal="left" vertical="center" wrapText="1" indent="2"/>
      <protection/>
    </xf>
    <xf numFmtId="0" fontId="27" fillId="0" borderId="0" xfId="52" applyFont="1" applyAlignment="1">
      <alignment horizontal="center"/>
      <protection/>
    </xf>
    <xf numFmtId="0" fontId="27" fillId="0" borderId="0" xfId="52" applyFont="1">
      <alignment/>
      <protection/>
    </xf>
    <xf numFmtId="0" fontId="28" fillId="0" borderId="0" xfId="52" applyFont="1" applyAlignment="1">
      <alignment horizontal="left"/>
      <protection/>
    </xf>
    <xf numFmtId="0" fontId="27" fillId="0" borderId="0" xfId="52" applyFont="1" applyAlignment="1">
      <alignment horizontal="left"/>
      <protection/>
    </xf>
    <xf numFmtId="3" fontId="26" fillId="0" borderId="13" xfId="52" applyNumberFormat="1" applyFont="1" applyBorder="1" applyAlignment="1">
      <alignment vertical="center"/>
      <protection/>
    </xf>
    <xf numFmtId="3" fontId="26" fillId="0" borderId="14" xfId="52" applyNumberFormat="1" applyFont="1" applyBorder="1" applyAlignment="1">
      <alignment vertical="center"/>
      <protection/>
    </xf>
    <xf numFmtId="3" fontId="26" fillId="0" borderId="16" xfId="52" applyNumberFormat="1" applyFont="1" applyBorder="1" applyAlignment="1">
      <alignment vertical="center"/>
      <protection/>
    </xf>
    <xf numFmtId="3" fontId="26" fillId="0" borderId="14" xfId="52" applyNumberFormat="1" applyFont="1" applyBorder="1" applyAlignment="1">
      <alignment horizontal="center" vertical="center"/>
      <protection/>
    </xf>
    <xf numFmtId="3" fontId="1" fillId="0" borderId="13" xfId="52" applyNumberFormat="1" applyFont="1" applyBorder="1" applyAlignment="1">
      <alignment vertical="center"/>
      <protection/>
    </xf>
    <xf numFmtId="0" fontId="29" fillId="0" borderId="0" xfId="0" applyFont="1" applyAlignment="1">
      <alignment horizontal="right" vertical="center"/>
    </xf>
    <xf numFmtId="3" fontId="1" fillId="0" borderId="18" xfId="52" applyNumberFormat="1" applyFont="1" applyBorder="1" applyAlignment="1">
      <alignment horizontal="center" vertical="center"/>
      <protection/>
    </xf>
    <xf numFmtId="3" fontId="1" fillId="0" borderId="19" xfId="52" applyNumberFormat="1" applyFont="1" applyBorder="1" applyAlignment="1">
      <alignment horizontal="center" vertical="center"/>
      <protection/>
    </xf>
    <xf numFmtId="3" fontId="1" fillId="0" borderId="19" xfId="52" applyNumberFormat="1" applyFont="1" applyBorder="1" applyAlignment="1">
      <alignment vertical="center"/>
      <protection/>
    </xf>
    <xf numFmtId="3" fontId="1" fillId="0" borderId="16" xfId="52" applyNumberFormat="1" applyFont="1" applyBorder="1" applyAlignment="1">
      <alignment vertical="center"/>
      <protection/>
    </xf>
    <xf numFmtId="3" fontId="1" fillId="0" borderId="16" xfId="52" applyNumberFormat="1" applyFont="1" applyBorder="1" applyAlignment="1">
      <alignment horizontal="center" vertical="center"/>
      <protection/>
    </xf>
    <xf numFmtId="3" fontId="5" fillId="0" borderId="14" xfId="52" applyNumberFormat="1" applyFont="1" applyBorder="1" applyAlignment="1">
      <alignment vertical="center"/>
      <protection/>
    </xf>
    <xf numFmtId="3" fontId="5" fillId="0" borderId="14" xfId="52" applyNumberFormat="1" applyFont="1" applyBorder="1" applyAlignment="1">
      <alignment horizontal="center" vertical="center"/>
      <protection/>
    </xf>
    <xf numFmtId="3" fontId="1" fillId="0" borderId="17" xfId="52" applyNumberFormat="1" applyFont="1" applyBorder="1" applyAlignment="1">
      <alignment vertical="center"/>
      <protection/>
    </xf>
    <xf numFmtId="3" fontId="1" fillId="0" borderId="17" xfId="52" applyNumberFormat="1" applyFont="1" applyBorder="1" applyAlignment="1">
      <alignment horizontal="center" vertical="center"/>
      <protection/>
    </xf>
    <xf numFmtId="3" fontId="1" fillId="0" borderId="15" xfId="52" applyNumberFormat="1" applyFont="1" applyBorder="1" applyAlignment="1">
      <alignment vertical="center"/>
      <protection/>
    </xf>
    <xf numFmtId="3" fontId="5" fillId="0" borderId="17" xfId="52" applyNumberFormat="1" applyFont="1" applyBorder="1" applyAlignment="1">
      <alignment vertical="center"/>
      <protection/>
    </xf>
    <xf numFmtId="3" fontId="5" fillId="0" borderId="17" xfId="52" applyNumberFormat="1" applyFont="1" applyBorder="1" applyAlignment="1">
      <alignment horizontal="center" vertical="center"/>
      <protection/>
    </xf>
    <xf numFmtId="3" fontId="5" fillId="0" borderId="11" xfId="52" applyNumberFormat="1" applyFont="1" applyBorder="1" applyAlignment="1">
      <alignment vertical="center"/>
      <protection/>
    </xf>
    <xf numFmtId="3" fontId="5" fillId="0" borderId="11" xfId="52" applyNumberFormat="1" applyFont="1" applyBorder="1" applyAlignment="1">
      <alignment horizontal="center" vertical="center"/>
      <protection/>
    </xf>
    <xf numFmtId="3" fontId="5" fillId="0" borderId="12" xfId="52" applyNumberFormat="1" applyFont="1" applyBorder="1" applyAlignment="1">
      <alignment vertical="center"/>
      <protection/>
    </xf>
    <xf numFmtId="3" fontId="5" fillId="0" borderId="12" xfId="52" applyNumberFormat="1" applyFont="1" applyBorder="1" applyAlignment="1">
      <alignment horizontal="center" vertical="center"/>
      <protection/>
    </xf>
    <xf numFmtId="3" fontId="5" fillId="0" borderId="0" xfId="52" applyNumberFormat="1" applyFont="1">
      <alignment/>
      <protection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1" fillId="0" borderId="0" xfId="0" applyFont="1" applyFill="1" applyAlignment="1">
      <alignment horizontal="right" vertical="center"/>
    </xf>
    <xf numFmtId="0" fontId="31" fillId="0" borderId="0" xfId="0" applyFont="1" applyAlignment="1">
      <alignment horizontal="center" vertical="center" wrapText="1"/>
    </xf>
    <xf numFmtId="0" fontId="31" fillId="20" borderId="20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3" fontId="29" fillId="24" borderId="10" xfId="0" applyNumberFormat="1" applyFont="1" applyFill="1" applyBorder="1" applyAlignment="1">
      <alignment vertical="center" wrapText="1"/>
    </xf>
    <xf numFmtId="3" fontId="29" fillId="24" borderId="10" xfId="0" applyNumberFormat="1" applyFont="1" applyFill="1" applyBorder="1" applyAlignment="1">
      <alignment vertical="center"/>
    </xf>
    <xf numFmtId="4" fontId="29" fillId="0" borderId="0" xfId="0" applyNumberFormat="1" applyFont="1" applyAlignment="1">
      <alignment vertical="center"/>
    </xf>
    <xf numFmtId="3" fontId="32" fillId="24" borderId="10" xfId="0" applyNumberFormat="1" applyFont="1" applyFill="1" applyBorder="1" applyAlignment="1">
      <alignment vertical="center" wrapText="1"/>
    </xf>
    <xf numFmtId="3" fontId="32" fillId="24" borderId="10" xfId="0" applyNumberFormat="1" applyFont="1" applyFill="1" applyBorder="1" applyAlignment="1">
      <alignment vertical="center"/>
    </xf>
    <xf numFmtId="3" fontId="32" fillId="24" borderId="11" xfId="0" applyNumberFormat="1" applyFont="1" applyFill="1" applyBorder="1" applyAlignment="1">
      <alignment vertical="center" wrapText="1"/>
    </xf>
    <xf numFmtId="3" fontId="32" fillId="24" borderId="11" xfId="0" applyNumberFormat="1" applyFont="1" applyFill="1" applyBorder="1" applyAlignment="1">
      <alignment vertical="center"/>
    </xf>
    <xf numFmtId="3" fontId="32" fillId="24" borderId="20" xfId="0" applyNumberFormat="1" applyFont="1" applyFill="1" applyBorder="1" applyAlignment="1">
      <alignment vertical="center" wrapText="1"/>
    </xf>
    <xf numFmtId="3" fontId="32" fillId="24" borderId="20" xfId="0" applyNumberFormat="1" applyFont="1" applyFill="1" applyBorder="1" applyAlignment="1">
      <alignment vertical="center"/>
    </xf>
    <xf numFmtId="0" fontId="33" fillId="0" borderId="0" xfId="0" applyFont="1" applyAlignment="1">
      <alignment vertical="center"/>
    </xf>
    <xf numFmtId="3" fontId="32" fillId="24" borderId="17" xfId="0" applyNumberFormat="1" applyFont="1" applyFill="1" applyBorder="1" applyAlignment="1">
      <alignment vertical="center"/>
    </xf>
    <xf numFmtId="3" fontId="32" fillId="24" borderId="17" xfId="0" applyNumberFormat="1" applyFont="1" applyFill="1" applyBorder="1" applyAlignment="1">
      <alignment vertical="center" wrapText="1"/>
    </xf>
    <xf numFmtId="3" fontId="29" fillId="24" borderId="11" xfId="0" applyNumberFormat="1" applyFont="1" applyFill="1" applyBorder="1" applyAlignment="1">
      <alignment vertical="center" wrapText="1"/>
    </xf>
    <xf numFmtId="3" fontId="29" fillId="24" borderId="11" xfId="0" applyNumberFormat="1" applyFont="1" applyFill="1" applyBorder="1" applyAlignment="1">
      <alignment vertical="center"/>
    </xf>
    <xf numFmtId="3" fontId="34" fillId="24" borderId="11" xfId="0" applyNumberFormat="1" applyFont="1" applyFill="1" applyBorder="1" applyAlignment="1">
      <alignment vertical="center"/>
    </xf>
    <xf numFmtId="0" fontId="35" fillId="0" borderId="11" xfId="0" applyFont="1" applyBorder="1" applyAlignment="1">
      <alignment vertical="center"/>
    </xf>
    <xf numFmtId="3" fontId="29" fillId="24" borderId="17" xfId="0" applyNumberFormat="1" applyFont="1" applyFill="1" applyBorder="1" applyAlignment="1">
      <alignment vertical="center" wrapText="1"/>
    </xf>
    <xf numFmtId="3" fontId="29" fillId="24" borderId="17" xfId="0" applyNumberFormat="1" applyFont="1" applyFill="1" applyBorder="1" applyAlignment="1">
      <alignment vertical="center"/>
    </xf>
    <xf numFmtId="0" fontId="29" fillId="0" borderId="21" xfId="0" applyFont="1" applyBorder="1" applyAlignment="1">
      <alignment wrapText="1"/>
    </xf>
    <xf numFmtId="0" fontId="29" fillId="0" borderId="0" xfId="0" applyFont="1" applyBorder="1" applyAlignment="1">
      <alignment horizontal="center" vertical="center" wrapText="1"/>
    </xf>
    <xf numFmtId="3" fontId="31" fillId="24" borderId="11" xfId="0" applyNumberFormat="1" applyFont="1" applyFill="1" applyBorder="1" applyAlignment="1">
      <alignment vertical="center"/>
    </xf>
    <xf numFmtId="3" fontId="34" fillId="0" borderId="11" xfId="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0" fontId="31" fillId="20" borderId="22" xfId="0" applyFont="1" applyFill="1" applyBorder="1" applyAlignment="1">
      <alignment horizontal="center" vertical="center" wrapText="1"/>
    </xf>
    <xf numFmtId="49" fontId="29" fillId="0" borderId="2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/>
    </xf>
    <xf numFmtId="3" fontId="29" fillId="0" borderId="17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 wrapText="1"/>
    </xf>
    <xf numFmtId="49" fontId="29" fillId="0" borderId="17" xfId="0" applyNumberFormat="1" applyFont="1" applyBorder="1" applyAlignment="1">
      <alignment horizontal="center" vertical="center" wrapText="1"/>
    </xf>
    <xf numFmtId="49" fontId="29" fillId="0" borderId="17" xfId="0" applyNumberFormat="1" applyFont="1" applyBorder="1" applyAlignment="1">
      <alignment horizontal="center" vertical="center"/>
    </xf>
    <xf numFmtId="3" fontId="29" fillId="0" borderId="20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/>
    </xf>
    <xf numFmtId="49" fontId="29" fillId="0" borderId="20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20" borderId="10" xfId="0" applyFont="1" applyFill="1" applyBorder="1" applyAlignment="1">
      <alignment horizontal="center" vertical="center"/>
    </xf>
    <xf numFmtId="0" fontId="31" fillId="20" borderId="20" xfId="0" applyFont="1" applyFill="1" applyBorder="1" applyAlignment="1">
      <alignment horizontal="center" vertical="center"/>
    </xf>
    <xf numFmtId="0" fontId="31" fillId="20" borderId="10" xfId="0" applyFont="1" applyFill="1" applyBorder="1" applyAlignment="1">
      <alignment horizontal="center" vertical="center" wrapText="1"/>
    </xf>
    <xf numFmtId="0" fontId="31" fillId="20" borderId="20" xfId="0" applyFont="1" applyFill="1" applyBorder="1" applyAlignment="1">
      <alignment horizontal="center" vertical="center" wrapText="1"/>
    </xf>
    <xf numFmtId="0" fontId="31" fillId="20" borderId="23" xfId="0" applyFont="1" applyFill="1" applyBorder="1" applyAlignment="1">
      <alignment horizontal="center" vertical="center" wrapText="1"/>
    </xf>
    <xf numFmtId="0" fontId="31" fillId="20" borderId="24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3" fontId="29" fillId="0" borderId="11" xfId="0" applyNumberFormat="1" applyFont="1" applyBorder="1" applyAlignment="1">
      <alignment horizontal="center" vertical="center"/>
    </xf>
    <xf numFmtId="3" fontId="31" fillId="0" borderId="11" xfId="0" applyNumberFormat="1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49" fontId="29" fillId="0" borderId="11" xfId="0" applyNumberFormat="1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wrapText="1"/>
    </xf>
    <xf numFmtId="0" fontId="29" fillId="0" borderId="20" xfId="0" applyFont="1" applyBorder="1" applyAlignment="1">
      <alignment horizontal="center" wrapText="1"/>
    </xf>
    <xf numFmtId="0" fontId="5" fillId="0" borderId="23" xfId="52" applyFont="1" applyBorder="1" applyAlignment="1">
      <alignment horizontal="center" vertical="center" wrapText="1"/>
      <protection/>
    </xf>
    <xf numFmtId="0" fontId="5" fillId="0" borderId="22" xfId="52" applyFont="1" applyBorder="1" applyAlignment="1">
      <alignment horizontal="center" vertical="center" wrapText="1"/>
      <protection/>
    </xf>
    <xf numFmtId="0" fontId="5" fillId="20" borderId="23" xfId="52" applyFont="1" applyFill="1" applyBorder="1" applyAlignment="1">
      <alignment horizontal="center" vertical="center"/>
      <protection/>
    </xf>
    <xf numFmtId="0" fontId="5" fillId="20" borderId="24" xfId="52" applyFont="1" applyFill="1" applyBorder="1" applyAlignment="1">
      <alignment horizontal="center" vertical="center"/>
      <protection/>
    </xf>
    <xf numFmtId="0" fontId="5" fillId="20" borderId="22" xfId="52" applyFont="1" applyFill="1" applyBorder="1" applyAlignment="1">
      <alignment horizontal="center" vertical="center"/>
      <protection/>
    </xf>
    <xf numFmtId="0" fontId="5" fillId="20" borderId="11" xfId="52" applyFont="1" applyFill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/>
      <protection/>
    </xf>
    <xf numFmtId="0" fontId="25" fillId="0" borderId="0" xfId="52" applyFont="1" applyAlignment="1">
      <alignment horizontal="center" vertical="center"/>
      <protection/>
    </xf>
    <xf numFmtId="0" fontId="5" fillId="20" borderId="11" xfId="52" applyFont="1" applyFill="1" applyBorder="1" applyAlignment="1">
      <alignment horizontal="center" vertical="center"/>
      <protection/>
    </xf>
    <xf numFmtId="0" fontId="5" fillId="20" borderId="23" xfId="52" applyFont="1" applyFill="1" applyBorder="1" applyAlignment="1">
      <alignment horizontal="center" vertical="center" wrapText="1"/>
      <protection/>
    </xf>
    <xf numFmtId="0" fontId="5" fillId="20" borderId="24" xfId="52" applyFont="1" applyFill="1" applyBorder="1" applyAlignment="1">
      <alignment horizontal="center" vertical="center" wrapText="1"/>
      <protection/>
    </xf>
    <xf numFmtId="0" fontId="5" fillId="20" borderId="22" xfId="52" applyFont="1" applyFill="1" applyBorder="1" applyAlignment="1">
      <alignment horizontal="center" vertical="center" wrapText="1"/>
      <protection/>
    </xf>
    <xf numFmtId="0" fontId="5" fillId="20" borderId="10" xfId="52" applyFont="1" applyFill="1" applyBorder="1" applyAlignment="1">
      <alignment horizontal="center" vertical="center" wrapText="1"/>
      <protection/>
    </xf>
    <xf numFmtId="0" fontId="5" fillId="20" borderId="20" xfId="52" applyFont="1" applyFill="1" applyBorder="1" applyAlignment="1">
      <alignment horizontal="center"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łacznik do korekty doch własne" xfId="52"/>
    <cellStyle name="Normalny_załącznik do kor19.1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view="pageLayout" zoomScaleSheetLayoutView="100" workbookViewId="0" topLeftCell="A1">
      <selection activeCell="L65" sqref="L65"/>
    </sheetView>
  </sheetViews>
  <sheetFormatPr defaultColWidth="9.140625" defaultRowHeight="39" customHeight="1"/>
  <cols>
    <col min="1" max="1" width="3.140625" style="60" customWidth="1"/>
    <col min="2" max="2" width="5.140625" style="60" customWidth="1"/>
    <col min="3" max="3" width="6.28125" style="60" customWidth="1"/>
    <col min="4" max="4" width="17.140625" style="61" customWidth="1"/>
    <col min="5" max="5" width="14.28125" style="61" customWidth="1"/>
    <col min="6" max="6" width="11.8515625" style="61" customWidth="1"/>
    <col min="7" max="7" width="8.8515625" style="61" customWidth="1"/>
    <col min="8" max="9" width="9.57421875" style="61" customWidth="1"/>
    <col min="10" max="10" width="10.140625" style="61" customWidth="1"/>
    <col min="11" max="11" width="8.8515625" style="61" customWidth="1"/>
    <col min="12" max="12" width="9.7109375" style="61" customWidth="1"/>
    <col min="13" max="13" width="10.00390625" style="61" customWidth="1"/>
    <col min="14" max="14" width="9.00390625" style="61" customWidth="1"/>
    <col min="15" max="15" width="11.140625" style="61" bestFit="1" customWidth="1"/>
    <col min="16" max="16384" width="9.140625" style="61" customWidth="1"/>
  </cols>
  <sheetData>
    <row r="1" ht="23.25" customHeight="1">
      <c r="N1" s="62"/>
    </row>
    <row r="2" spans="1:14" ht="39" customHeight="1">
      <c r="A2" s="105" t="s">
        <v>59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12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42" t="s">
        <v>60</v>
      </c>
    </row>
    <row r="4" spans="1:14" ht="39" customHeight="1">
      <c r="A4" s="106" t="s">
        <v>0</v>
      </c>
      <c r="B4" s="106" t="s">
        <v>61</v>
      </c>
      <c r="C4" s="106" t="s">
        <v>62</v>
      </c>
      <c r="D4" s="108" t="s">
        <v>63</v>
      </c>
      <c r="E4" s="108" t="s">
        <v>64</v>
      </c>
      <c r="F4" s="108" t="s">
        <v>65</v>
      </c>
      <c r="G4" s="108" t="s">
        <v>66</v>
      </c>
      <c r="H4" s="108" t="s">
        <v>67</v>
      </c>
      <c r="I4" s="108" t="s">
        <v>68</v>
      </c>
      <c r="J4" s="108" t="s">
        <v>69</v>
      </c>
      <c r="K4" s="110" t="s">
        <v>70</v>
      </c>
      <c r="L4" s="111"/>
      <c r="M4" s="111"/>
      <c r="N4" s="89"/>
    </row>
    <row r="5" spans="1:14" ht="25.5" customHeight="1">
      <c r="A5" s="107"/>
      <c r="B5" s="107"/>
      <c r="C5" s="107"/>
      <c r="D5" s="109"/>
      <c r="E5" s="109"/>
      <c r="F5" s="109"/>
      <c r="G5" s="109"/>
      <c r="H5" s="109"/>
      <c r="I5" s="109"/>
      <c r="J5" s="109"/>
      <c r="K5" s="64" t="s">
        <v>71</v>
      </c>
      <c r="L5" s="64" t="s">
        <v>72</v>
      </c>
      <c r="M5" s="64" t="s">
        <v>73</v>
      </c>
      <c r="N5" s="64" t="s">
        <v>74</v>
      </c>
    </row>
    <row r="6" spans="1:14" ht="15.75" customHeight="1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  <c r="I6" s="65">
        <v>9</v>
      </c>
      <c r="J6" s="65">
        <v>10</v>
      </c>
      <c r="K6" s="65">
        <v>11</v>
      </c>
      <c r="L6" s="65">
        <v>12</v>
      </c>
      <c r="M6" s="65">
        <v>13</v>
      </c>
      <c r="N6" s="65">
        <v>14</v>
      </c>
    </row>
    <row r="7" spans="1:14" s="88" customFormat="1" ht="20.25" customHeight="1">
      <c r="A7" s="121" t="s">
        <v>105</v>
      </c>
      <c r="B7" s="122"/>
      <c r="C7" s="122"/>
      <c r="D7" s="122"/>
      <c r="E7" s="122"/>
      <c r="F7" s="122"/>
      <c r="G7" s="122"/>
      <c r="H7" s="122"/>
      <c r="I7" s="122"/>
      <c r="J7" s="123"/>
      <c r="K7" s="87">
        <f>SUM(K8,K11,K15,K18,K22,K27,K30,K33,K38)</f>
        <v>2586659</v>
      </c>
      <c r="L7" s="87">
        <f>SUM(L8,L11,L15,L18,L22,L27,L30,L33,L38)</f>
        <v>2589608</v>
      </c>
      <c r="M7" s="87">
        <f>SUM(M8,M11,M15,M18,M22,M27,M30,M33,M38)</f>
        <v>535209</v>
      </c>
      <c r="N7" s="87">
        <f>SUM(N8,N11,N15,N18,N22,N27,N30,N33,N38)</f>
        <v>0</v>
      </c>
    </row>
    <row r="8" spans="1:15" ht="30.75" customHeight="1">
      <c r="A8" s="95" t="s">
        <v>1</v>
      </c>
      <c r="B8" s="97" t="s">
        <v>106</v>
      </c>
      <c r="C8" s="97" t="s">
        <v>107</v>
      </c>
      <c r="D8" s="91" t="s">
        <v>108</v>
      </c>
      <c r="E8" s="91" t="s">
        <v>109</v>
      </c>
      <c r="F8" s="91" t="s">
        <v>110</v>
      </c>
      <c r="G8" s="91" t="s">
        <v>80</v>
      </c>
      <c r="H8" s="93">
        <v>993648</v>
      </c>
      <c r="I8" s="93">
        <v>993648</v>
      </c>
      <c r="J8" s="66" t="s">
        <v>81</v>
      </c>
      <c r="K8" s="67">
        <f>SUM(K9,K10)</f>
        <v>10500</v>
      </c>
      <c r="L8" s="67">
        <f>SUM(L9,L10)</f>
        <v>432000</v>
      </c>
      <c r="M8" s="67">
        <f>SUM(M9,M10)</f>
        <v>300000</v>
      </c>
      <c r="N8" s="67">
        <f>SUM(N9,N10)</f>
        <v>0</v>
      </c>
      <c r="O8" s="68"/>
    </row>
    <row r="9" spans="1:14" ht="32.25" customHeight="1">
      <c r="A9" s="96"/>
      <c r="B9" s="98"/>
      <c r="C9" s="99"/>
      <c r="D9" s="92"/>
      <c r="E9" s="92"/>
      <c r="F9" s="92"/>
      <c r="G9" s="92"/>
      <c r="H9" s="94"/>
      <c r="I9" s="94"/>
      <c r="J9" s="69" t="s">
        <v>82</v>
      </c>
      <c r="K9" s="70">
        <v>8925</v>
      </c>
      <c r="L9" s="70">
        <v>367500</v>
      </c>
      <c r="M9" s="70">
        <v>255000</v>
      </c>
      <c r="N9" s="69">
        <v>0</v>
      </c>
    </row>
    <row r="10" spans="1:14" ht="39" customHeight="1">
      <c r="A10" s="101"/>
      <c r="B10" s="90"/>
      <c r="C10" s="103"/>
      <c r="D10" s="104"/>
      <c r="E10" s="104"/>
      <c r="F10" s="104"/>
      <c r="G10" s="104"/>
      <c r="H10" s="100"/>
      <c r="I10" s="100"/>
      <c r="J10" s="71" t="s">
        <v>91</v>
      </c>
      <c r="K10" s="72">
        <v>1575</v>
      </c>
      <c r="L10" s="72">
        <v>64500</v>
      </c>
      <c r="M10" s="72">
        <v>45000</v>
      </c>
      <c r="N10" s="71">
        <v>0</v>
      </c>
    </row>
    <row r="11" spans="1:14" ht="30" customHeight="1">
      <c r="A11" s="95" t="s">
        <v>4</v>
      </c>
      <c r="B11" s="102" t="s">
        <v>75</v>
      </c>
      <c r="C11" s="97" t="s">
        <v>76</v>
      </c>
      <c r="D11" s="91" t="s">
        <v>77</v>
      </c>
      <c r="E11" s="91" t="s">
        <v>78</v>
      </c>
      <c r="F11" s="91" t="s">
        <v>79</v>
      </c>
      <c r="G11" s="91" t="s">
        <v>80</v>
      </c>
      <c r="H11" s="93">
        <v>1678145.34</v>
      </c>
      <c r="I11" s="93">
        <v>1678145.34</v>
      </c>
      <c r="J11" s="66" t="s">
        <v>81</v>
      </c>
      <c r="K11" s="67">
        <f>SUM(K12,K13,K14)</f>
        <v>643538</v>
      </c>
      <c r="L11" s="67">
        <f>SUM(L12,L13,L14)</f>
        <v>799398</v>
      </c>
      <c r="M11" s="67">
        <f>SUM(M12,M13,M14)</f>
        <v>235209</v>
      </c>
      <c r="N11" s="67">
        <f>SUM(N12,N13,N14)</f>
        <v>0</v>
      </c>
    </row>
    <row r="12" spans="1:14" ht="33" customHeight="1">
      <c r="A12" s="96"/>
      <c r="B12" s="99"/>
      <c r="C12" s="99"/>
      <c r="D12" s="92"/>
      <c r="E12" s="92"/>
      <c r="F12" s="92"/>
      <c r="G12" s="92"/>
      <c r="H12" s="94"/>
      <c r="I12" s="94"/>
      <c r="J12" s="69" t="s">
        <v>82</v>
      </c>
      <c r="K12" s="70">
        <v>469806</v>
      </c>
      <c r="L12" s="70">
        <v>674450</v>
      </c>
      <c r="M12" s="70">
        <v>198238</v>
      </c>
      <c r="N12" s="69">
        <v>0</v>
      </c>
    </row>
    <row r="13" spans="1:14" ht="39" customHeight="1">
      <c r="A13" s="96"/>
      <c r="B13" s="99"/>
      <c r="C13" s="99"/>
      <c r="D13" s="92"/>
      <c r="E13" s="92"/>
      <c r="F13" s="92"/>
      <c r="G13" s="92"/>
      <c r="H13" s="94"/>
      <c r="I13" s="94"/>
      <c r="J13" s="69" t="s">
        <v>83</v>
      </c>
      <c r="K13" s="70">
        <v>82907</v>
      </c>
      <c r="L13" s="70">
        <v>119021</v>
      </c>
      <c r="M13" s="70">
        <v>34983</v>
      </c>
      <c r="N13" s="69">
        <v>0</v>
      </c>
    </row>
    <row r="14" spans="1:14" ht="39" customHeight="1">
      <c r="A14" s="101"/>
      <c r="B14" s="103"/>
      <c r="C14" s="103"/>
      <c r="D14" s="104"/>
      <c r="E14" s="104"/>
      <c r="F14" s="104"/>
      <c r="G14" s="104"/>
      <c r="H14" s="100"/>
      <c r="I14" s="100"/>
      <c r="J14" s="71" t="s">
        <v>84</v>
      </c>
      <c r="K14" s="72">
        <v>90825</v>
      </c>
      <c r="L14" s="72">
        <f>4387+1540</f>
        <v>5927</v>
      </c>
      <c r="M14" s="72">
        <v>1988</v>
      </c>
      <c r="N14" s="71">
        <v>0</v>
      </c>
    </row>
    <row r="15" spans="1:14" ht="39" customHeight="1">
      <c r="A15" s="95" t="s">
        <v>5</v>
      </c>
      <c r="B15" s="97" t="s">
        <v>111</v>
      </c>
      <c r="C15" s="97" t="s">
        <v>112</v>
      </c>
      <c r="D15" s="91" t="s">
        <v>113</v>
      </c>
      <c r="E15" s="91" t="s">
        <v>114</v>
      </c>
      <c r="F15" s="91" t="s">
        <v>115</v>
      </c>
      <c r="G15" s="91" t="s">
        <v>116</v>
      </c>
      <c r="H15" s="93">
        <v>1202237.35</v>
      </c>
      <c r="I15" s="93">
        <v>1024056</v>
      </c>
      <c r="J15" s="66" t="s">
        <v>81</v>
      </c>
      <c r="K15" s="67">
        <f>SUM(K16,K17)</f>
        <v>105878</v>
      </c>
      <c r="L15" s="67">
        <f>SUM(L16,L17)</f>
        <v>473650</v>
      </c>
      <c r="M15" s="67">
        <f>SUM(M16,M17)</f>
        <v>0</v>
      </c>
      <c r="N15" s="67">
        <f>SUM(N16,N17)</f>
        <v>0</v>
      </c>
    </row>
    <row r="16" spans="1:14" ht="39" customHeight="1">
      <c r="A16" s="96"/>
      <c r="B16" s="98"/>
      <c r="C16" s="99"/>
      <c r="D16" s="92"/>
      <c r="E16" s="92"/>
      <c r="F16" s="92"/>
      <c r="G16" s="92"/>
      <c r="H16" s="94"/>
      <c r="I16" s="94"/>
      <c r="J16" s="69" t="s">
        <v>82</v>
      </c>
      <c r="K16" s="70">
        <v>52939</v>
      </c>
      <c r="L16" s="70">
        <v>236825</v>
      </c>
      <c r="M16" s="70">
        <v>0</v>
      </c>
      <c r="N16" s="69">
        <v>0</v>
      </c>
    </row>
    <row r="17" spans="1:14" ht="39" customHeight="1">
      <c r="A17" s="96"/>
      <c r="B17" s="98"/>
      <c r="C17" s="99"/>
      <c r="D17" s="92"/>
      <c r="E17" s="92"/>
      <c r="F17" s="92"/>
      <c r="G17" s="92"/>
      <c r="H17" s="94"/>
      <c r="I17" s="94"/>
      <c r="J17" s="69" t="s">
        <v>91</v>
      </c>
      <c r="K17" s="70">
        <v>52939</v>
      </c>
      <c r="L17" s="70">
        <v>236825</v>
      </c>
      <c r="M17" s="70">
        <v>0</v>
      </c>
      <c r="N17" s="69">
        <v>0</v>
      </c>
    </row>
    <row r="18" spans="1:14" ht="39" customHeight="1">
      <c r="A18" s="95" t="s">
        <v>6</v>
      </c>
      <c r="B18" s="97" t="s">
        <v>85</v>
      </c>
      <c r="C18" s="97" t="s">
        <v>86</v>
      </c>
      <c r="D18" s="91" t="s">
        <v>77</v>
      </c>
      <c r="E18" s="91" t="s">
        <v>87</v>
      </c>
      <c r="F18" s="91" t="s">
        <v>88</v>
      </c>
      <c r="G18" s="91" t="s">
        <v>89</v>
      </c>
      <c r="H18" s="93">
        <v>492395</v>
      </c>
      <c r="I18" s="93">
        <v>443155</v>
      </c>
      <c r="J18" s="66" t="s">
        <v>81</v>
      </c>
      <c r="K18" s="67">
        <f>SUM(K19,K20,K21)</f>
        <v>251535</v>
      </c>
      <c r="L18" s="67">
        <f>SUM(L19,L20,L21)</f>
        <v>0</v>
      </c>
      <c r="M18" s="67">
        <f>SUM(M19,M20,M21)</f>
        <v>0</v>
      </c>
      <c r="N18" s="67">
        <f>SUM(N19,N20,N21)</f>
        <v>0</v>
      </c>
    </row>
    <row r="19" spans="1:14" ht="33" customHeight="1">
      <c r="A19" s="96"/>
      <c r="B19" s="98"/>
      <c r="C19" s="99"/>
      <c r="D19" s="92"/>
      <c r="E19" s="92"/>
      <c r="F19" s="92"/>
      <c r="G19" s="92"/>
      <c r="H19" s="94"/>
      <c r="I19" s="94"/>
      <c r="J19" s="69" t="s">
        <v>82</v>
      </c>
      <c r="K19" s="70">
        <v>213794</v>
      </c>
      <c r="L19" s="70">
        <v>0</v>
      </c>
      <c r="M19" s="70">
        <v>0</v>
      </c>
      <c r="N19" s="69">
        <v>0</v>
      </c>
    </row>
    <row r="20" spans="1:14" ht="31.5" customHeight="1">
      <c r="A20" s="96"/>
      <c r="B20" s="98"/>
      <c r="C20" s="99"/>
      <c r="D20" s="92"/>
      <c r="E20" s="92"/>
      <c r="F20" s="92"/>
      <c r="G20" s="92"/>
      <c r="H20" s="94"/>
      <c r="I20" s="94"/>
      <c r="J20" s="69" t="s">
        <v>90</v>
      </c>
      <c r="K20" s="70">
        <v>12587</v>
      </c>
      <c r="L20" s="70">
        <v>0</v>
      </c>
      <c r="M20" s="70">
        <v>0</v>
      </c>
      <c r="N20" s="69">
        <v>0</v>
      </c>
    </row>
    <row r="21" spans="1:14" ht="39" customHeight="1">
      <c r="A21" s="101"/>
      <c r="B21" s="90"/>
      <c r="C21" s="103"/>
      <c r="D21" s="104"/>
      <c r="E21" s="104"/>
      <c r="F21" s="104"/>
      <c r="G21" s="104"/>
      <c r="H21" s="100"/>
      <c r="I21" s="100"/>
      <c r="J21" s="71" t="s">
        <v>91</v>
      </c>
      <c r="K21" s="72">
        <v>25154</v>
      </c>
      <c r="L21" s="72">
        <v>0</v>
      </c>
      <c r="M21" s="72">
        <v>0</v>
      </c>
      <c r="N21" s="71">
        <v>0</v>
      </c>
    </row>
    <row r="22" spans="1:14" ht="30" customHeight="1">
      <c r="A22" s="95" t="s">
        <v>7</v>
      </c>
      <c r="B22" s="102" t="s">
        <v>92</v>
      </c>
      <c r="C22" s="102" t="s">
        <v>93</v>
      </c>
      <c r="D22" s="91" t="s">
        <v>77</v>
      </c>
      <c r="E22" s="91" t="s">
        <v>94</v>
      </c>
      <c r="F22" s="91" t="s">
        <v>95</v>
      </c>
      <c r="G22" s="91" t="s">
        <v>96</v>
      </c>
      <c r="H22" s="93">
        <f>239157+39985</f>
        <v>279142</v>
      </c>
      <c r="I22" s="93">
        <v>279142</v>
      </c>
      <c r="J22" s="66" t="s">
        <v>81</v>
      </c>
      <c r="K22" s="67">
        <f>SUM(K23,K24,K26)</f>
        <v>105249</v>
      </c>
      <c r="L22" s="67">
        <f>SUM(L23,L24,L26)</f>
        <v>94115</v>
      </c>
      <c r="M22" s="67">
        <f>SUM(M23,M24,M26)</f>
        <v>0</v>
      </c>
      <c r="N22" s="67">
        <f>SUM(N23,N24,N26)</f>
        <v>0</v>
      </c>
    </row>
    <row r="23" spans="1:14" ht="33.75" customHeight="1">
      <c r="A23" s="96"/>
      <c r="B23" s="99"/>
      <c r="C23" s="99"/>
      <c r="D23" s="92"/>
      <c r="E23" s="92"/>
      <c r="F23" s="92"/>
      <c r="G23" s="92"/>
      <c r="H23" s="94"/>
      <c r="I23" s="94"/>
      <c r="J23" s="69" t="s">
        <v>82</v>
      </c>
      <c r="K23" s="70">
        <v>95248</v>
      </c>
      <c r="L23" s="70">
        <v>86787</v>
      </c>
      <c r="M23" s="70">
        <v>0</v>
      </c>
      <c r="N23" s="69">
        <v>0</v>
      </c>
    </row>
    <row r="24" spans="1:14" ht="27" customHeight="1" hidden="1">
      <c r="A24" s="96"/>
      <c r="B24" s="99"/>
      <c r="C24" s="99"/>
      <c r="D24" s="92"/>
      <c r="E24" s="92"/>
      <c r="F24" s="92"/>
      <c r="G24" s="92"/>
      <c r="H24" s="94"/>
      <c r="I24" s="94"/>
      <c r="J24" s="71" t="s">
        <v>90</v>
      </c>
      <c r="K24" s="72"/>
      <c r="L24" s="72">
        <v>0</v>
      </c>
      <c r="M24" s="72">
        <v>0</v>
      </c>
      <c r="N24" s="71">
        <v>0</v>
      </c>
    </row>
    <row r="25" spans="1:14" ht="27" customHeight="1" hidden="1">
      <c r="A25" s="96"/>
      <c r="B25" s="99"/>
      <c r="C25" s="99"/>
      <c r="D25" s="92"/>
      <c r="E25" s="92"/>
      <c r="F25" s="92"/>
      <c r="G25" s="92"/>
      <c r="H25" s="94"/>
      <c r="I25" s="94"/>
      <c r="J25" s="73" t="s">
        <v>90</v>
      </c>
      <c r="K25" s="74"/>
      <c r="L25" s="74">
        <v>0</v>
      </c>
      <c r="M25" s="74">
        <v>0</v>
      </c>
      <c r="N25" s="73">
        <v>0</v>
      </c>
    </row>
    <row r="26" spans="1:14" ht="39" customHeight="1">
      <c r="A26" s="101"/>
      <c r="B26" s="103"/>
      <c r="C26" s="103"/>
      <c r="D26" s="104"/>
      <c r="E26" s="104"/>
      <c r="F26" s="104"/>
      <c r="G26" s="104"/>
      <c r="H26" s="100"/>
      <c r="I26" s="100"/>
      <c r="J26" s="71" t="s">
        <v>97</v>
      </c>
      <c r="K26" s="72">
        <v>10001</v>
      </c>
      <c r="L26" s="72">
        <v>7328</v>
      </c>
      <c r="M26" s="72">
        <v>0</v>
      </c>
      <c r="N26" s="71">
        <v>0</v>
      </c>
    </row>
    <row r="27" spans="1:14" ht="39" customHeight="1">
      <c r="A27" s="95" t="s">
        <v>8</v>
      </c>
      <c r="B27" s="102" t="s">
        <v>92</v>
      </c>
      <c r="C27" s="102" t="s">
        <v>93</v>
      </c>
      <c r="D27" s="91" t="s">
        <v>77</v>
      </c>
      <c r="E27" s="91" t="s">
        <v>98</v>
      </c>
      <c r="F27" s="91" t="s">
        <v>99</v>
      </c>
      <c r="G27" s="91" t="s">
        <v>100</v>
      </c>
      <c r="H27" s="93">
        <v>1052234</v>
      </c>
      <c r="I27" s="93">
        <v>1052234</v>
      </c>
      <c r="J27" s="66" t="s">
        <v>81</v>
      </c>
      <c r="K27" s="67">
        <f>SUM(K28,K29)</f>
        <v>744549</v>
      </c>
      <c r="L27" s="67">
        <f>SUM(L28,L29)</f>
        <v>0</v>
      </c>
      <c r="M27" s="67">
        <f>SUM(M28,M29)</f>
        <v>0</v>
      </c>
      <c r="N27" s="67">
        <f>SUM(N28,N29)</f>
        <v>0</v>
      </c>
    </row>
    <row r="28" spans="1:14" ht="27" customHeight="1">
      <c r="A28" s="96"/>
      <c r="B28" s="99"/>
      <c r="C28" s="99"/>
      <c r="D28" s="92"/>
      <c r="E28" s="92"/>
      <c r="F28" s="92"/>
      <c r="G28" s="92"/>
      <c r="H28" s="94"/>
      <c r="I28" s="94"/>
      <c r="J28" s="69" t="s">
        <v>82</v>
      </c>
      <c r="K28" s="70">
        <v>632867</v>
      </c>
      <c r="L28" s="70">
        <v>0</v>
      </c>
      <c r="M28" s="70">
        <v>0</v>
      </c>
      <c r="N28" s="69">
        <v>0</v>
      </c>
    </row>
    <row r="29" spans="1:14" ht="25.5" customHeight="1">
      <c r="A29" s="101"/>
      <c r="B29" s="103"/>
      <c r="C29" s="103"/>
      <c r="D29" s="104"/>
      <c r="E29" s="104"/>
      <c r="F29" s="104"/>
      <c r="G29" s="104"/>
      <c r="H29" s="100"/>
      <c r="I29" s="100"/>
      <c r="J29" s="71" t="s">
        <v>101</v>
      </c>
      <c r="K29" s="72">
        <v>111682</v>
      </c>
      <c r="L29" s="72">
        <v>0</v>
      </c>
      <c r="M29" s="72">
        <v>0</v>
      </c>
      <c r="N29" s="71">
        <v>0</v>
      </c>
    </row>
    <row r="30" spans="1:14" ht="27.75" customHeight="1">
      <c r="A30" s="95" t="s">
        <v>9</v>
      </c>
      <c r="B30" s="102" t="s">
        <v>92</v>
      </c>
      <c r="C30" s="102" t="s">
        <v>93</v>
      </c>
      <c r="D30" s="91" t="s">
        <v>77</v>
      </c>
      <c r="E30" s="91" t="s">
        <v>117</v>
      </c>
      <c r="F30" s="91" t="s">
        <v>118</v>
      </c>
      <c r="G30" s="91" t="s">
        <v>155</v>
      </c>
      <c r="H30" s="93">
        <v>990445</v>
      </c>
      <c r="I30" s="93">
        <v>990445</v>
      </c>
      <c r="J30" s="66" t="s">
        <v>81</v>
      </c>
      <c r="K30" s="67">
        <f>SUM(K31,K32)</f>
        <v>200000</v>
      </c>
      <c r="L30" s="67">
        <f>SUM(L31,L32)</f>
        <v>790445</v>
      </c>
      <c r="M30" s="67">
        <f>SUM(M31,M32)</f>
        <v>0</v>
      </c>
      <c r="N30" s="67">
        <f>SUM(N31,N32)</f>
        <v>0</v>
      </c>
    </row>
    <row r="31" spans="1:14" ht="29.25" customHeight="1">
      <c r="A31" s="96"/>
      <c r="B31" s="99"/>
      <c r="C31" s="99"/>
      <c r="D31" s="92"/>
      <c r="E31" s="92"/>
      <c r="F31" s="92"/>
      <c r="G31" s="92"/>
      <c r="H31" s="94"/>
      <c r="I31" s="94"/>
      <c r="J31" s="69" t="s">
        <v>82</v>
      </c>
      <c r="K31" s="70">
        <v>170000</v>
      </c>
      <c r="L31" s="70">
        <v>671878</v>
      </c>
      <c r="M31" s="70">
        <v>0</v>
      </c>
      <c r="N31" s="69">
        <v>0</v>
      </c>
    </row>
    <row r="32" spans="1:14" ht="26.25" customHeight="1">
      <c r="A32" s="96"/>
      <c r="B32" s="99"/>
      <c r="C32" s="99"/>
      <c r="D32" s="92"/>
      <c r="E32" s="92"/>
      <c r="F32" s="92"/>
      <c r="G32" s="92"/>
      <c r="H32" s="94"/>
      <c r="I32" s="94"/>
      <c r="J32" s="69" t="s">
        <v>101</v>
      </c>
      <c r="K32" s="72">
        <v>30000</v>
      </c>
      <c r="L32" s="72">
        <v>118567</v>
      </c>
      <c r="M32" s="72">
        <v>0</v>
      </c>
      <c r="N32" s="71">
        <v>0</v>
      </c>
    </row>
    <row r="33" spans="1:14" s="75" customFormat="1" ht="25.5" customHeight="1">
      <c r="A33" s="95" t="s">
        <v>10</v>
      </c>
      <c r="B33" s="102" t="s">
        <v>92</v>
      </c>
      <c r="C33" s="102" t="s">
        <v>93</v>
      </c>
      <c r="D33" s="91" t="s">
        <v>77</v>
      </c>
      <c r="E33" s="91" t="s">
        <v>102</v>
      </c>
      <c r="F33" s="91" t="s">
        <v>53</v>
      </c>
      <c r="G33" s="91">
        <v>2009</v>
      </c>
      <c r="H33" s="93">
        <v>335410</v>
      </c>
      <c r="I33" s="93">
        <v>335410</v>
      </c>
      <c r="J33" s="66" t="s">
        <v>81</v>
      </c>
      <c r="K33" s="67">
        <f>SUM(K34,K35,K36,K37)</f>
        <v>335410</v>
      </c>
      <c r="L33" s="67">
        <f>SUM(L34,L35,L36,L37)</f>
        <v>0</v>
      </c>
      <c r="M33" s="67">
        <f>SUM(M34,M35,M36,M37)</f>
        <v>0</v>
      </c>
      <c r="N33" s="67">
        <f>SUM(N34,N35,N36,N37)</f>
        <v>0</v>
      </c>
    </row>
    <row r="34" spans="1:14" s="75" customFormat="1" ht="26.25" customHeight="1">
      <c r="A34" s="96"/>
      <c r="B34" s="99"/>
      <c r="C34" s="99"/>
      <c r="D34" s="92"/>
      <c r="E34" s="92"/>
      <c r="F34" s="92"/>
      <c r="G34" s="92"/>
      <c r="H34" s="94"/>
      <c r="I34" s="94"/>
      <c r="J34" s="69" t="s">
        <v>82</v>
      </c>
      <c r="K34" s="70">
        <v>285099</v>
      </c>
      <c r="L34" s="70">
        <v>0</v>
      </c>
      <c r="M34" s="70">
        <v>0</v>
      </c>
      <c r="N34" s="69">
        <v>0</v>
      </c>
    </row>
    <row r="35" spans="1:14" s="75" customFormat="1" ht="25.5" customHeight="1">
      <c r="A35" s="96"/>
      <c r="B35" s="99"/>
      <c r="C35" s="99"/>
      <c r="D35" s="92"/>
      <c r="E35" s="92"/>
      <c r="F35" s="92"/>
      <c r="G35" s="92"/>
      <c r="H35" s="94"/>
      <c r="I35" s="94"/>
      <c r="J35" s="69" t="s">
        <v>101</v>
      </c>
      <c r="K35" s="72">
        <v>3743</v>
      </c>
      <c r="L35" s="72">
        <v>0</v>
      </c>
      <c r="M35" s="72">
        <v>0</v>
      </c>
      <c r="N35" s="71">
        <v>0</v>
      </c>
    </row>
    <row r="36" spans="1:14" s="75" customFormat="1" ht="39" customHeight="1">
      <c r="A36" s="96"/>
      <c r="B36" s="99"/>
      <c r="C36" s="99"/>
      <c r="D36" s="92"/>
      <c r="E36" s="92"/>
      <c r="F36" s="92"/>
      <c r="G36" s="92"/>
      <c r="H36" s="94"/>
      <c r="I36" s="94"/>
      <c r="J36" s="69" t="s">
        <v>103</v>
      </c>
      <c r="K36" s="76">
        <v>2848</v>
      </c>
      <c r="L36" s="76">
        <v>0</v>
      </c>
      <c r="M36" s="76">
        <v>0</v>
      </c>
      <c r="N36" s="77">
        <v>0</v>
      </c>
    </row>
    <row r="37" spans="1:14" s="75" customFormat="1" ht="39" customHeight="1">
      <c r="A37" s="101"/>
      <c r="B37" s="103"/>
      <c r="C37" s="103"/>
      <c r="D37" s="104"/>
      <c r="E37" s="104"/>
      <c r="F37" s="104"/>
      <c r="G37" s="104"/>
      <c r="H37" s="100"/>
      <c r="I37" s="100"/>
      <c r="J37" s="71" t="s">
        <v>84</v>
      </c>
      <c r="K37" s="72">
        <v>43720</v>
      </c>
      <c r="L37" s="72">
        <v>0</v>
      </c>
      <c r="M37" s="72">
        <v>0</v>
      </c>
      <c r="N37" s="71">
        <v>0</v>
      </c>
    </row>
    <row r="38" spans="1:14" ht="23.25" customHeight="1">
      <c r="A38" s="116" t="s">
        <v>11</v>
      </c>
      <c r="B38" s="117" t="s">
        <v>119</v>
      </c>
      <c r="C38" s="117" t="s">
        <v>120</v>
      </c>
      <c r="D38" s="112" t="s">
        <v>121</v>
      </c>
      <c r="E38" s="112" t="s">
        <v>122</v>
      </c>
      <c r="F38" s="112" t="s">
        <v>110</v>
      </c>
      <c r="G38" s="112">
        <v>2009</v>
      </c>
      <c r="H38" s="113">
        <v>190000</v>
      </c>
      <c r="I38" s="113">
        <v>190000</v>
      </c>
      <c r="J38" s="78" t="s">
        <v>81</v>
      </c>
      <c r="K38" s="79">
        <f>SUM(K39,K40)</f>
        <v>190000</v>
      </c>
      <c r="L38" s="79">
        <f>SUM(L39,L40)</f>
        <v>0</v>
      </c>
      <c r="M38" s="79">
        <f>SUM(M39,M40)</f>
        <v>0</v>
      </c>
      <c r="N38" s="79">
        <f>SUM(N39,N40)</f>
        <v>0</v>
      </c>
    </row>
    <row r="39" spans="1:14" ht="17.25" customHeight="1">
      <c r="A39" s="116"/>
      <c r="B39" s="117"/>
      <c r="C39" s="117"/>
      <c r="D39" s="112"/>
      <c r="E39" s="112"/>
      <c r="F39" s="112"/>
      <c r="G39" s="112"/>
      <c r="H39" s="113"/>
      <c r="I39" s="113"/>
      <c r="J39" s="71" t="s">
        <v>82</v>
      </c>
      <c r="K39" s="72">
        <v>129295</v>
      </c>
      <c r="L39" s="72">
        <v>0</v>
      </c>
      <c r="M39" s="72">
        <v>0</v>
      </c>
      <c r="N39" s="71">
        <v>0</v>
      </c>
    </row>
    <row r="40" spans="1:14" ht="18" customHeight="1">
      <c r="A40" s="116"/>
      <c r="B40" s="117"/>
      <c r="C40" s="117"/>
      <c r="D40" s="112"/>
      <c r="E40" s="112"/>
      <c r="F40" s="112"/>
      <c r="G40" s="112"/>
      <c r="H40" s="113"/>
      <c r="I40" s="113"/>
      <c r="J40" s="69" t="s">
        <v>101</v>
      </c>
      <c r="K40" s="70">
        <v>60705</v>
      </c>
      <c r="L40" s="70">
        <v>0</v>
      </c>
      <c r="M40" s="70">
        <v>0</v>
      </c>
      <c r="N40" s="69">
        <v>0</v>
      </c>
    </row>
    <row r="41" spans="1:14" s="81" customFormat="1" ht="22.5" customHeight="1">
      <c r="A41" s="121" t="s">
        <v>123</v>
      </c>
      <c r="B41" s="122"/>
      <c r="C41" s="122"/>
      <c r="D41" s="122"/>
      <c r="E41" s="122"/>
      <c r="F41" s="122"/>
      <c r="G41" s="122"/>
      <c r="H41" s="122"/>
      <c r="I41" s="122"/>
      <c r="J41" s="123"/>
      <c r="K41" s="80">
        <f>SUM(K42,K46,K50,K54,K58,K62)</f>
        <v>4337000</v>
      </c>
      <c r="L41" s="80">
        <f>SUM(L42,L46,L50,L54,L58,L62)</f>
        <v>19958000</v>
      </c>
      <c r="M41" s="80">
        <f>SUM(M42,M46,M50,M54,M58,M62)</f>
        <v>20925306</v>
      </c>
      <c r="N41" s="80">
        <f>SUM(N42,N46,N50,N54,N58,N62)</f>
        <v>9392000</v>
      </c>
    </row>
    <row r="42" spans="1:14" s="75" customFormat="1" ht="19.5" customHeight="1">
      <c r="A42" s="96" t="s">
        <v>12</v>
      </c>
      <c r="B42" s="99" t="s">
        <v>124</v>
      </c>
      <c r="C42" s="99" t="s">
        <v>125</v>
      </c>
      <c r="D42" s="92" t="s">
        <v>126</v>
      </c>
      <c r="E42" s="92" t="s">
        <v>127</v>
      </c>
      <c r="F42" s="92" t="s">
        <v>128</v>
      </c>
      <c r="G42" s="92" t="s">
        <v>129</v>
      </c>
      <c r="H42" s="94">
        <v>18069000</v>
      </c>
      <c r="I42" s="94">
        <v>18000000</v>
      </c>
      <c r="J42" s="82" t="s">
        <v>81</v>
      </c>
      <c r="K42" s="83">
        <f>SUM(K43,K44,K45)</f>
        <v>69000</v>
      </c>
      <c r="L42" s="83">
        <f>SUM(L43,L44,L45)</f>
        <v>6164000</v>
      </c>
      <c r="M42" s="83">
        <f>SUM(M43,M44,M45)</f>
        <v>5444000</v>
      </c>
      <c r="N42" s="83">
        <f>SUM(N43,N44,N45)</f>
        <v>6392000</v>
      </c>
    </row>
    <row r="43" spans="1:14" s="75" customFormat="1" ht="20.25" customHeight="1">
      <c r="A43" s="96"/>
      <c r="B43" s="99"/>
      <c r="C43" s="99"/>
      <c r="D43" s="92"/>
      <c r="E43" s="92"/>
      <c r="F43" s="92"/>
      <c r="G43" s="92"/>
      <c r="H43" s="94"/>
      <c r="I43" s="94"/>
      <c r="J43" s="69" t="s">
        <v>82</v>
      </c>
      <c r="K43" s="70">
        <v>0</v>
      </c>
      <c r="L43" s="70">
        <v>2050000</v>
      </c>
      <c r="M43" s="70">
        <v>1819000</v>
      </c>
      <c r="N43" s="69">
        <v>2118000</v>
      </c>
    </row>
    <row r="44" spans="1:14" s="75" customFormat="1" ht="39" customHeight="1">
      <c r="A44" s="96"/>
      <c r="B44" s="99"/>
      <c r="C44" s="99"/>
      <c r="D44" s="92"/>
      <c r="E44" s="92"/>
      <c r="F44" s="92"/>
      <c r="G44" s="92"/>
      <c r="H44" s="94"/>
      <c r="I44" s="94"/>
      <c r="J44" s="69" t="s">
        <v>130</v>
      </c>
      <c r="K44" s="72">
        <v>0</v>
      </c>
      <c r="L44" s="72">
        <v>4114000</v>
      </c>
      <c r="M44" s="72">
        <v>3625000</v>
      </c>
      <c r="N44" s="71">
        <v>4274000</v>
      </c>
    </row>
    <row r="45" spans="1:14" s="75" customFormat="1" ht="28.5" customHeight="1">
      <c r="A45" s="96"/>
      <c r="B45" s="99"/>
      <c r="C45" s="99"/>
      <c r="D45" s="92"/>
      <c r="E45" s="92"/>
      <c r="F45" s="92"/>
      <c r="G45" s="92"/>
      <c r="H45" s="94"/>
      <c r="I45" s="94"/>
      <c r="J45" s="69" t="s">
        <v>131</v>
      </c>
      <c r="K45" s="76">
        <v>69000</v>
      </c>
      <c r="L45" s="76">
        <v>0</v>
      </c>
      <c r="M45" s="76">
        <v>0</v>
      </c>
      <c r="N45" s="77">
        <v>0</v>
      </c>
    </row>
    <row r="46" spans="1:14" s="75" customFormat="1" ht="39" customHeight="1">
      <c r="A46" s="95" t="s">
        <v>13</v>
      </c>
      <c r="B46" s="102" t="s">
        <v>124</v>
      </c>
      <c r="C46" s="102" t="s">
        <v>125</v>
      </c>
      <c r="D46" s="91" t="s">
        <v>132</v>
      </c>
      <c r="E46" s="91" t="s">
        <v>133</v>
      </c>
      <c r="F46" s="91" t="s">
        <v>128</v>
      </c>
      <c r="G46" s="91" t="s">
        <v>100</v>
      </c>
      <c r="H46" s="93">
        <v>3119045</v>
      </c>
      <c r="I46" s="93">
        <v>3080145</v>
      </c>
      <c r="J46" s="66" t="s">
        <v>81</v>
      </c>
      <c r="K46" s="67">
        <f>SUM(K47,K48,K49)</f>
        <v>3002000</v>
      </c>
      <c r="L46" s="67">
        <f>SUM(L47,L48,L49)</f>
        <v>0</v>
      </c>
      <c r="M46" s="67">
        <f>SUM(M47,M48,M49)</f>
        <v>0</v>
      </c>
      <c r="N46" s="67">
        <f>SUM(N47,N48,N49)</f>
        <v>0</v>
      </c>
    </row>
    <row r="47" spans="1:14" s="75" customFormat="1" ht="39" customHeight="1">
      <c r="A47" s="96"/>
      <c r="B47" s="99"/>
      <c r="C47" s="99"/>
      <c r="D47" s="92"/>
      <c r="E47" s="92"/>
      <c r="F47" s="92"/>
      <c r="G47" s="92"/>
      <c r="H47" s="94"/>
      <c r="I47" s="94"/>
      <c r="J47" s="69" t="s">
        <v>82</v>
      </c>
      <c r="K47" s="70">
        <v>2513100</v>
      </c>
      <c r="L47" s="70">
        <v>0</v>
      </c>
      <c r="M47" s="70">
        <v>0</v>
      </c>
      <c r="N47" s="69">
        <v>0</v>
      </c>
    </row>
    <row r="48" spans="1:14" s="75" customFormat="1" ht="39" customHeight="1">
      <c r="A48" s="96"/>
      <c r="B48" s="99"/>
      <c r="C48" s="99"/>
      <c r="D48" s="92"/>
      <c r="E48" s="92"/>
      <c r="F48" s="92"/>
      <c r="G48" s="92"/>
      <c r="H48" s="94"/>
      <c r="I48" s="94"/>
      <c r="J48" s="69" t="s">
        <v>130</v>
      </c>
      <c r="K48" s="72">
        <v>450000</v>
      </c>
      <c r="L48" s="72">
        <v>0</v>
      </c>
      <c r="M48" s="72">
        <v>0</v>
      </c>
      <c r="N48" s="71">
        <v>0</v>
      </c>
    </row>
    <row r="49" spans="1:14" s="75" customFormat="1" ht="39" customHeight="1">
      <c r="A49" s="101"/>
      <c r="B49" s="103"/>
      <c r="C49" s="103"/>
      <c r="D49" s="104"/>
      <c r="E49" s="104"/>
      <c r="F49" s="104"/>
      <c r="G49" s="104"/>
      <c r="H49" s="100"/>
      <c r="I49" s="100"/>
      <c r="J49" s="71" t="s">
        <v>131</v>
      </c>
      <c r="K49" s="74">
        <v>38900</v>
      </c>
      <c r="L49" s="74">
        <v>0</v>
      </c>
      <c r="M49" s="74">
        <v>0</v>
      </c>
      <c r="N49" s="73">
        <v>0</v>
      </c>
    </row>
    <row r="50" spans="1:14" s="75" customFormat="1" ht="39" customHeight="1">
      <c r="A50" s="95" t="s">
        <v>134</v>
      </c>
      <c r="B50" s="102" t="s">
        <v>124</v>
      </c>
      <c r="C50" s="102" t="s">
        <v>135</v>
      </c>
      <c r="D50" s="91" t="s">
        <v>136</v>
      </c>
      <c r="E50" s="91" t="s">
        <v>137</v>
      </c>
      <c r="F50" s="91" t="s">
        <v>128</v>
      </c>
      <c r="G50" s="91" t="s">
        <v>138</v>
      </c>
      <c r="H50" s="93">
        <v>5510000</v>
      </c>
      <c r="I50" s="93">
        <v>5500000</v>
      </c>
      <c r="J50" s="66" t="s">
        <v>81</v>
      </c>
      <c r="K50" s="67">
        <f>SUM(K51,K52,K53)</f>
        <v>10000</v>
      </c>
      <c r="L50" s="67">
        <f>SUM(L51,L52,L53)</f>
        <v>3294000</v>
      </c>
      <c r="M50" s="67">
        <f>SUM(M51,M52,M53)</f>
        <v>2200000</v>
      </c>
      <c r="N50" s="67">
        <f>SUM(N51,N52,N53)</f>
        <v>0</v>
      </c>
    </row>
    <row r="51" spans="1:14" s="75" customFormat="1" ht="39" customHeight="1">
      <c r="A51" s="96"/>
      <c r="B51" s="99"/>
      <c r="C51" s="99"/>
      <c r="D51" s="92"/>
      <c r="E51" s="92"/>
      <c r="F51" s="92"/>
      <c r="G51" s="92"/>
      <c r="H51" s="94"/>
      <c r="I51" s="94"/>
      <c r="J51" s="69" t="s">
        <v>82</v>
      </c>
      <c r="K51" s="70">
        <v>0</v>
      </c>
      <c r="L51" s="70">
        <v>2805000</v>
      </c>
      <c r="M51" s="70">
        <v>1870000</v>
      </c>
      <c r="N51" s="69">
        <v>0</v>
      </c>
    </row>
    <row r="52" spans="1:14" s="75" customFormat="1" ht="39" customHeight="1">
      <c r="A52" s="96"/>
      <c r="B52" s="99"/>
      <c r="C52" s="99"/>
      <c r="D52" s="92"/>
      <c r="E52" s="92"/>
      <c r="F52" s="92"/>
      <c r="G52" s="92"/>
      <c r="H52" s="94"/>
      <c r="I52" s="94"/>
      <c r="J52" s="69" t="s">
        <v>130</v>
      </c>
      <c r="K52" s="72">
        <v>0</v>
      </c>
      <c r="L52" s="72">
        <v>489000</v>
      </c>
      <c r="M52" s="72">
        <v>330000</v>
      </c>
      <c r="N52" s="71">
        <v>0</v>
      </c>
    </row>
    <row r="53" spans="1:14" s="75" customFormat="1" ht="39" customHeight="1">
      <c r="A53" s="96"/>
      <c r="B53" s="99"/>
      <c r="C53" s="99"/>
      <c r="D53" s="92"/>
      <c r="E53" s="92"/>
      <c r="F53" s="92"/>
      <c r="G53" s="92"/>
      <c r="H53" s="94"/>
      <c r="I53" s="100"/>
      <c r="J53" s="69" t="s">
        <v>131</v>
      </c>
      <c r="K53" s="76">
        <v>10000</v>
      </c>
      <c r="L53" s="76">
        <v>0</v>
      </c>
      <c r="M53" s="76">
        <v>0</v>
      </c>
      <c r="N53" s="77">
        <v>0</v>
      </c>
    </row>
    <row r="54" spans="1:14" ht="39" customHeight="1">
      <c r="A54" s="95" t="s">
        <v>139</v>
      </c>
      <c r="B54" s="102" t="s">
        <v>140</v>
      </c>
      <c r="C54" s="102" t="s">
        <v>141</v>
      </c>
      <c r="D54" s="91" t="s">
        <v>126</v>
      </c>
      <c r="E54" s="91" t="s">
        <v>142</v>
      </c>
      <c r="F54" s="91" t="s">
        <v>128</v>
      </c>
      <c r="G54" s="91" t="s">
        <v>129</v>
      </c>
      <c r="H54" s="93">
        <v>19690000</v>
      </c>
      <c r="I54" s="84" t="s">
        <v>143</v>
      </c>
      <c r="J54" s="66" t="s">
        <v>81</v>
      </c>
      <c r="K54" s="67">
        <f>SUM(K55,K56,K57)</f>
        <v>300000</v>
      </c>
      <c r="L54" s="67">
        <f>SUM(L55,L56,L57)</f>
        <v>5150000</v>
      </c>
      <c r="M54" s="67">
        <f>SUM(M55,M56,M57)</f>
        <v>11240000</v>
      </c>
      <c r="N54" s="67">
        <f>SUM(N55,N56)</f>
        <v>3000000</v>
      </c>
    </row>
    <row r="55" spans="1:14" ht="31.5" customHeight="1">
      <c r="A55" s="96"/>
      <c r="B55" s="99"/>
      <c r="C55" s="99"/>
      <c r="D55" s="92"/>
      <c r="E55" s="92"/>
      <c r="F55" s="92"/>
      <c r="G55" s="92"/>
      <c r="H55" s="94"/>
      <c r="I55" s="85" t="s">
        <v>144</v>
      </c>
      <c r="J55" s="69" t="s">
        <v>82</v>
      </c>
      <c r="K55" s="70">
        <v>0</v>
      </c>
      <c r="L55" s="70">
        <v>2060000</v>
      </c>
      <c r="M55" s="70">
        <v>4694000</v>
      </c>
      <c r="N55" s="69">
        <v>1200000</v>
      </c>
    </row>
    <row r="56" spans="1:14" ht="39" customHeight="1">
      <c r="A56" s="96"/>
      <c r="B56" s="99"/>
      <c r="C56" s="99"/>
      <c r="D56" s="92"/>
      <c r="E56" s="92"/>
      <c r="F56" s="92"/>
      <c r="G56" s="92"/>
      <c r="H56" s="94"/>
      <c r="I56" s="124" t="s">
        <v>154</v>
      </c>
      <c r="J56" s="69" t="s">
        <v>130</v>
      </c>
      <c r="K56" s="72">
        <v>0</v>
      </c>
      <c r="L56" s="72">
        <v>3065000</v>
      </c>
      <c r="M56" s="72">
        <v>6546000</v>
      </c>
      <c r="N56" s="71">
        <v>1800000</v>
      </c>
    </row>
    <row r="57" spans="1:14" ht="39" customHeight="1">
      <c r="A57" s="101"/>
      <c r="B57" s="103"/>
      <c r="C57" s="103"/>
      <c r="D57" s="104"/>
      <c r="E57" s="104"/>
      <c r="F57" s="104"/>
      <c r="G57" s="104"/>
      <c r="H57" s="100"/>
      <c r="I57" s="125"/>
      <c r="J57" s="71" t="s">
        <v>131</v>
      </c>
      <c r="K57" s="74">
        <v>300000</v>
      </c>
      <c r="L57" s="74">
        <v>25000</v>
      </c>
      <c r="M57" s="74">
        <v>0</v>
      </c>
      <c r="N57" s="71">
        <v>0</v>
      </c>
    </row>
    <row r="58" spans="1:14" ht="27.75" customHeight="1">
      <c r="A58" s="95" t="s">
        <v>145</v>
      </c>
      <c r="B58" s="102" t="s">
        <v>146</v>
      </c>
      <c r="C58" s="102" t="s">
        <v>147</v>
      </c>
      <c r="D58" s="91" t="s">
        <v>126</v>
      </c>
      <c r="E58" s="91" t="s">
        <v>148</v>
      </c>
      <c r="F58" s="91" t="s">
        <v>128</v>
      </c>
      <c r="G58" s="91" t="s">
        <v>138</v>
      </c>
      <c r="H58" s="93">
        <v>7881306</v>
      </c>
      <c r="I58" s="93">
        <v>7811306</v>
      </c>
      <c r="J58" s="66" t="s">
        <v>81</v>
      </c>
      <c r="K58" s="67">
        <f>SUM(K59,K60,K61)</f>
        <v>490000</v>
      </c>
      <c r="L58" s="67">
        <f>SUM(L59,L60,L61)</f>
        <v>5350000</v>
      </c>
      <c r="M58" s="67">
        <f>SUM(M59,M60,M61)</f>
        <v>2041306</v>
      </c>
      <c r="N58" s="67">
        <f>SUM(N59,N60,N61)</f>
        <v>0</v>
      </c>
    </row>
    <row r="59" spans="1:14" ht="30" customHeight="1">
      <c r="A59" s="96"/>
      <c r="B59" s="99"/>
      <c r="C59" s="99"/>
      <c r="D59" s="92"/>
      <c r="E59" s="92"/>
      <c r="F59" s="92"/>
      <c r="G59" s="92"/>
      <c r="H59" s="94"/>
      <c r="I59" s="94"/>
      <c r="J59" s="69" t="s">
        <v>82</v>
      </c>
      <c r="K59" s="70">
        <v>235000</v>
      </c>
      <c r="L59" s="70">
        <v>2650000</v>
      </c>
      <c r="M59" s="70">
        <v>1255000</v>
      </c>
      <c r="N59" s="69">
        <v>0</v>
      </c>
    </row>
    <row r="60" spans="1:14" ht="39" customHeight="1">
      <c r="A60" s="96"/>
      <c r="B60" s="99"/>
      <c r="C60" s="99"/>
      <c r="D60" s="92"/>
      <c r="E60" s="92"/>
      <c r="F60" s="92"/>
      <c r="G60" s="92"/>
      <c r="H60" s="94"/>
      <c r="I60" s="94"/>
      <c r="J60" s="69" t="s">
        <v>130</v>
      </c>
      <c r="K60" s="72">
        <v>235000</v>
      </c>
      <c r="L60" s="72">
        <v>2650000</v>
      </c>
      <c r="M60" s="72">
        <v>786306</v>
      </c>
      <c r="N60" s="71">
        <v>0</v>
      </c>
    </row>
    <row r="61" spans="1:14" ht="39" customHeight="1">
      <c r="A61" s="101"/>
      <c r="B61" s="103"/>
      <c r="C61" s="103"/>
      <c r="D61" s="104"/>
      <c r="E61" s="104"/>
      <c r="F61" s="104"/>
      <c r="G61" s="104"/>
      <c r="H61" s="100"/>
      <c r="I61" s="100"/>
      <c r="J61" s="71" t="s">
        <v>131</v>
      </c>
      <c r="K61" s="74">
        <v>20000</v>
      </c>
      <c r="L61" s="74">
        <v>50000</v>
      </c>
      <c r="M61" s="74">
        <v>0</v>
      </c>
      <c r="N61" s="73">
        <v>0</v>
      </c>
    </row>
    <row r="62" spans="1:14" ht="39" customHeight="1">
      <c r="A62" s="95" t="s">
        <v>149</v>
      </c>
      <c r="B62" s="102" t="s">
        <v>146</v>
      </c>
      <c r="C62" s="102" t="s">
        <v>147</v>
      </c>
      <c r="D62" s="91" t="s">
        <v>150</v>
      </c>
      <c r="E62" s="91" t="s">
        <v>151</v>
      </c>
      <c r="F62" s="91" t="s">
        <v>128</v>
      </c>
      <c r="G62" s="91" t="s">
        <v>100</v>
      </c>
      <c r="H62" s="93">
        <v>486000</v>
      </c>
      <c r="I62" s="93">
        <v>440000</v>
      </c>
      <c r="J62" s="66" t="s">
        <v>81</v>
      </c>
      <c r="K62" s="67">
        <f>SUM(K63,K64,K65)</f>
        <v>466000</v>
      </c>
      <c r="L62" s="67">
        <f>SUM(L63,L64,L65)</f>
        <v>0</v>
      </c>
      <c r="M62" s="67">
        <f>SUM(M63,M64,M65)</f>
        <v>0</v>
      </c>
      <c r="N62" s="67">
        <f>SUM(N63,N64,N65)</f>
        <v>0</v>
      </c>
    </row>
    <row r="63" spans="1:14" ht="39" customHeight="1">
      <c r="A63" s="96"/>
      <c r="B63" s="99"/>
      <c r="C63" s="99"/>
      <c r="D63" s="92"/>
      <c r="E63" s="92"/>
      <c r="F63" s="92"/>
      <c r="G63" s="92"/>
      <c r="H63" s="94"/>
      <c r="I63" s="94"/>
      <c r="J63" s="69" t="s">
        <v>82</v>
      </c>
      <c r="K63" s="70">
        <v>355500</v>
      </c>
      <c r="L63" s="70">
        <v>0</v>
      </c>
      <c r="M63" s="70">
        <v>0</v>
      </c>
      <c r="N63" s="69">
        <v>0</v>
      </c>
    </row>
    <row r="64" spans="1:14" ht="39" customHeight="1">
      <c r="A64" s="96"/>
      <c r="B64" s="99"/>
      <c r="C64" s="99"/>
      <c r="D64" s="92"/>
      <c r="E64" s="92"/>
      <c r="F64" s="92"/>
      <c r="G64" s="92"/>
      <c r="H64" s="94"/>
      <c r="I64" s="94"/>
      <c r="J64" s="69" t="s">
        <v>130</v>
      </c>
      <c r="K64" s="72">
        <v>64500</v>
      </c>
      <c r="L64" s="72">
        <v>0</v>
      </c>
      <c r="M64" s="72">
        <v>0</v>
      </c>
      <c r="N64" s="71">
        <v>0</v>
      </c>
    </row>
    <row r="65" spans="1:14" ht="39" customHeight="1">
      <c r="A65" s="96"/>
      <c r="B65" s="99"/>
      <c r="C65" s="99"/>
      <c r="D65" s="92"/>
      <c r="E65" s="92"/>
      <c r="F65" s="92"/>
      <c r="G65" s="92"/>
      <c r="H65" s="94"/>
      <c r="I65" s="94"/>
      <c r="J65" s="69" t="s">
        <v>131</v>
      </c>
      <c r="K65" s="76">
        <v>46000</v>
      </c>
      <c r="L65" s="76">
        <v>0</v>
      </c>
      <c r="M65" s="76">
        <v>0</v>
      </c>
      <c r="N65" s="77">
        <v>0</v>
      </c>
    </row>
    <row r="66" spans="1:14" ht="28.5" customHeight="1">
      <c r="A66" s="118" t="s">
        <v>152</v>
      </c>
      <c r="B66" s="119"/>
      <c r="C66" s="119"/>
      <c r="D66" s="119"/>
      <c r="E66" s="119"/>
      <c r="F66" s="119"/>
      <c r="G66" s="119"/>
      <c r="H66" s="119"/>
      <c r="I66" s="119"/>
      <c r="J66" s="120"/>
      <c r="K66" s="86">
        <f>SUM(K7,K41)</f>
        <v>6923659</v>
      </c>
      <c r="L66" s="86">
        <f>SUM(L7,L41)</f>
        <v>22547608</v>
      </c>
      <c r="M66" s="86">
        <f>SUM(M7,M41)</f>
        <v>21460515</v>
      </c>
      <c r="N66" s="86">
        <f>SUM(N7,N41)</f>
        <v>9392000</v>
      </c>
    </row>
    <row r="67" spans="1:14" ht="27.75" customHeight="1">
      <c r="A67" s="118" t="s">
        <v>153</v>
      </c>
      <c r="B67" s="119"/>
      <c r="C67" s="119"/>
      <c r="D67" s="119"/>
      <c r="E67" s="119"/>
      <c r="F67" s="119"/>
      <c r="G67" s="119"/>
      <c r="H67" s="119"/>
      <c r="I67" s="119"/>
      <c r="J67" s="120"/>
      <c r="K67" s="114">
        <f>SUM(K66,L66,M66,N66)</f>
        <v>60323782</v>
      </c>
      <c r="L67" s="115"/>
      <c r="M67" s="115"/>
      <c r="N67" s="115"/>
    </row>
  </sheetData>
  <sheetProtection/>
  <mergeCells count="152">
    <mergeCell ref="A67:J67"/>
    <mergeCell ref="A7:J7"/>
    <mergeCell ref="A41:J41"/>
    <mergeCell ref="H42:H45"/>
    <mergeCell ref="I42:I45"/>
    <mergeCell ref="I56:I57"/>
    <mergeCell ref="A66:J66"/>
    <mergeCell ref="E50:E53"/>
    <mergeCell ref="G42:G45"/>
    <mergeCell ref="A50:A53"/>
    <mergeCell ref="B50:B53"/>
    <mergeCell ref="C50:C53"/>
    <mergeCell ref="D50:D53"/>
    <mergeCell ref="A42:A45"/>
    <mergeCell ref="D42:D45"/>
    <mergeCell ref="A46:A49"/>
    <mergeCell ref="B46:B49"/>
    <mergeCell ref="C46:C49"/>
    <mergeCell ref="D46:D49"/>
    <mergeCell ref="E46:E49"/>
    <mergeCell ref="F46:F49"/>
    <mergeCell ref="B42:B45"/>
    <mergeCell ref="C42:C45"/>
    <mergeCell ref="E42:E45"/>
    <mergeCell ref="H50:H53"/>
    <mergeCell ref="I50:I53"/>
    <mergeCell ref="F50:F53"/>
    <mergeCell ref="I38:I40"/>
    <mergeCell ref="G50:G53"/>
    <mergeCell ref="G46:G49"/>
    <mergeCell ref="A38:A40"/>
    <mergeCell ref="B38:B40"/>
    <mergeCell ref="C38:C40"/>
    <mergeCell ref="D38:D40"/>
    <mergeCell ref="A54:A57"/>
    <mergeCell ref="B54:B57"/>
    <mergeCell ref="D54:D57"/>
    <mergeCell ref="E54:E57"/>
    <mergeCell ref="B58:B61"/>
    <mergeCell ref="C58:C61"/>
    <mergeCell ref="D58:D61"/>
    <mergeCell ref="E58:E61"/>
    <mergeCell ref="C54:C57"/>
    <mergeCell ref="K67:N67"/>
    <mergeCell ref="A62:A65"/>
    <mergeCell ref="B62:B65"/>
    <mergeCell ref="C62:C65"/>
    <mergeCell ref="D62:D65"/>
    <mergeCell ref="E62:E65"/>
    <mergeCell ref="I58:I61"/>
    <mergeCell ref="H54:H57"/>
    <mergeCell ref="A58:A61"/>
    <mergeCell ref="G58:G61"/>
    <mergeCell ref="H58:H61"/>
    <mergeCell ref="G54:G57"/>
    <mergeCell ref="F54:F57"/>
    <mergeCell ref="F58:F61"/>
    <mergeCell ref="F62:F65"/>
    <mergeCell ref="H46:H49"/>
    <mergeCell ref="I46:I49"/>
    <mergeCell ref="E38:E40"/>
    <mergeCell ref="F38:F40"/>
    <mergeCell ref="G38:G40"/>
    <mergeCell ref="H38:H40"/>
    <mergeCell ref="G62:G65"/>
    <mergeCell ref="H62:H65"/>
    <mergeCell ref="I62:I65"/>
    <mergeCell ref="A18:A21"/>
    <mergeCell ref="B18:B21"/>
    <mergeCell ref="C18:C21"/>
    <mergeCell ref="D18:D21"/>
    <mergeCell ref="A8:A10"/>
    <mergeCell ref="B8:B10"/>
    <mergeCell ref="C8:C10"/>
    <mergeCell ref="D8:D10"/>
    <mergeCell ref="K4:N4"/>
    <mergeCell ref="E8:E10"/>
    <mergeCell ref="F8:F10"/>
    <mergeCell ref="F42:F45"/>
    <mergeCell ref="H4:H5"/>
    <mergeCell ref="A2:N2"/>
    <mergeCell ref="A4:A5"/>
    <mergeCell ref="B4:B5"/>
    <mergeCell ref="C4:C5"/>
    <mergeCell ref="D4:D5"/>
    <mergeCell ref="E4:E5"/>
    <mergeCell ref="F4:F5"/>
    <mergeCell ref="I4:I5"/>
    <mergeCell ref="J4:J5"/>
    <mergeCell ref="G4:G5"/>
    <mergeCell ref="I8:I10"/>
    <mergeCell ref="G18:G21"/>
    <mergeCell ref="H18:H21"/>
    <mergeCell ref="E18:E21"/>
    <mergeCell ref="F18:F21"/>
    <mergeCell ref="I18:I21"/>
    <mergeCell ref="G8:G10"/>
    <mergeCell ref="H8:H10"/>
    <mergeCell ref="G11:G14"/>
    <mergeCell ref="H11:H14"/>
    <mergeCell ref="G22:G26"/>
    <mergeCell ref="H22:H26"/>
    <mergeCell ref="E22:E26"/>
    <mergeCell ref="F22:F26"/>
    <mergeCell ref="A22:A26"/>
    <mergeCell ref="B22:B26"/>
    <mergeCell ref="C22:C26"/>
    <mergeCell ref="D22:D26"/>
    <mergeCell ref="I22:I26"/>
    <mergeCell ref="E33:E37"/>
    <mergeCell ref="F33:F37"/>
    <mergeCell ref="I27:I29"/>
    <mergeCell ref="G33:G37"/>
    <mergeCell ref="H33:H37"/>
    <mergeCell ref="I33:I37"/>
    <mergeCell ref="E27:E29"/>
    <mergeCell ref="F27:F29"/>
    <mergeCell ref="G27:G29"/>
    <mergeCell ref="H27:H29"/>
    <mergeCell ref="A33:A37"/>
    <mergeCell ref="B33:B37"/>
    <mergeCell ref="C33:C37"/>
    <mergeCell ref="D33:D37"/>
    <mergeCell ref="A27:A29"/>
    <mergeCell ref="B27:B29"/>
    <mergeCell ref="C27:C29"/>
    <mergeCell ref="D27:D29"/>
    <mergeCell ref="A30:A32"/>
    <mergeCell ref="B30:B32"/>
    <mergeCell ref="I30:I32"/>
    <mergeCell ref="C30:C32"/>
    <mergeCell ref="D30:D32"/>
    <mergeCell ref="E30:E32"/>
    <mergeCell ref="F30:F32"/>
    <mergeCell ref="G30:G32"/>
    <mergeCell ref="H30:H32"/>
    <mergeCell ref="I11:I14"/>
    <mergeCell ref="A11:A14"/>
    <mergeCell ref="B11:B14"/>
    <mergeCell ref="C11:C14"/>
    <mergeCell ref="D11:D14"/>
    <mergeCell ref="E11:E14"/>
    <mergeCell ref="F11:F14"/>
    <mergeCell ref="G15:G17"/>
    <mergeCell ref="H15:H17"/>
    <mergeCell ref="I15:I17"/>
    <mergeCell ref="A15:A17"/>
    <mergeCell ref="B15:B17"/>
    <mergeCell ref="C15:C17"/>
    <mergeCell ref="D15:D17"/>
    <mergeCell ref="E15:E17"/>
    <mergeCell ref="F15:F17"/>
  </mergeCells>
  <printOptions horizontalCentered="1" verticalCentered="1"/>
  <pageMargins left="0.7086614173228347" right="0.7086614173228347" top="1.3385826771653544" bottom="0.7480314960629921" header="0.31496062992125984" footer="0.31496062992125984"/>
  <pageSetup horizontalDpi="600" verticalDpi="600" orientation="landscape" paperSize="9" r:id="rId1"/>
  <headerFooter alignWithMargins="0">
    <oddHeader>&amp;L
ZAŁĄCZNIK NR 3
DO UCHWAŁY NR LXI/495/2009
RADY MIASTA ŚWINOUJŚCIE
Z DNIA 17 GRUDNIA 2009 ROKU
</oddHeader>
  </headerFooter>
  <rowBreaks count="3" manualBreakCount="3">
    <brk id="14" max="13" man="1"/>
    <brk id="37" max="13" man="1"/>
    <brk id="5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M42"/>
  <sheetViews>
    <sheetView view="pageLayout" zoomScaleSheetLayoutView="100" workbookViewId="0" topLeftCell="A1">
      <selection activeCell="B4" sqref="B4"/>
    </sheetView>
  </sheetViews>
  <sheetFormatPr defaultColWidth="9.140625" defaultRowHeight="12.75"/>
  <cols>
    <col min="1" max="1" width="3.00390625" style="33" customWidth="1"/>
    <col min="2" max="2" width="34.28125" style="34" customWidth="1"/>
    <col min="3" max="3" width="12.8515625" style="34" customWidth="1"/>
    <col min="4" max="4" width="10.7109375" style="34" customWidth="1"/>
    <col min="5" max="5" width="10.28125" style="34" customWidth="1"/>
    <col min="6" max="6" width="10.140625" style="34" customWidth="1"/>
    <col min="7" max="7" width="10.421875" style="34" customWidth="1"/>
    <col min="8" max="8" width="10.140625" style="34" bestFit="1" customWidth="1"/>
    <col min="9" max="9" width="10.57421875" style="34" bestFit="1" customWidth="1"/>
    <col min="10" max="10" width="14.140625" style="34" customWidth="1"/>
    <col min="11" max="11" width="13.57421875" style="34" customWidth="1"/>
    <col min="12" max="12" width="9.140625" style="2" customWidth="1"/>
    <col min="13" max="16384" width="9.140625" style="34" customWidth="1"/>
  </cols>
  <sheetData>
    <row r="1" spans="1:12" s="1" customFormat="1" ht="16.5">
      <c r="A1" s="133" t="s">
        <v>14</v>
      </c>
      <c r="B1" s="133"/>
      <c r="C1" s="133"/>
      <c r="D1" s="133"/>
      <c r="E1" s="133"/>
      <c r="F1" s="133"/>
      <c r="G1" s="133"/>
      <c r="H1" s="133"/>
      <c r="I1" s="133"/>
      <c r="J1" s="133"/>
      <c r="L1" s="2"/>
    </row>
    <row r="2" spans="1:12" s="1" customFormat="1" ht="16.5">
      <c r="A2" s="133" t="s">
        <v>15</v>
      </c>
      <c r="B2" s="133"/>
      <c r="C2" s="133"/>
      <c r="D2" s="133"/>
      <c r="E2" s="133"/>
      <c r="F2" s="133"/>
      <c r="G2" s="133"/>
      <c r="H2" s="133"/>
      <c r="I2" s="133"/>
      <c r="J2" s="133"/>
      <c r="L2" s="2"/>
    </row>
    <row r="3" spans="1:12" s="1" customFormat="1" ht="6" customHeight="1">
      <c r="A3" s="3"/>
      <c r="B3" s="3"/>
      <c r="C3" s="3"/>
      <c r="D3" s="3"/>
      <c r="E3" s="3"/>
      <c r="F3" s="3"/>
      <c r="G3" s="3"/>
      <c r="H3" s="3"/>
      <c r="I3" s="3"/>
      <c r="J3" s="3"/>
      <c r="L3" s="2"/>
    </row>
    <row r="4" spans="1:12" s="1" customFormat="1" ht="12.75">
      <c r="A4" s="4"/>
      <c r="B4" s="5"/>
      <c r="C4" s="5"/>
      <c r="D4" s="5"/>
      <c r="E4" s="5"/>
      <c r="F4" s="5"/>
      <c r="G4" s="5"/>
      <c r="H4" s="5"/>
      <c r="I4" s="5"/>
      <c r="K4" s="6" t="s">
        <v>2</v>
      </c>
      <c r="L4" s="2"/>
    </row>
    <row r="5" spans="1:12" s="1" customFormat="1" ht="15" customHeight="1">
      <c r="A5" s="134" t="s">
        <v>0</v>
      </c>
      <c r="B5" s="134" t="s">
        <v>16</v>
      </c>
      <c r="C5" s="131" t="s">
        <v>17</v>
      </c>
      <c r="D5" s="135" t="s">
        <v>18</v>
      </c>
      <c r="E5" s="136"/>
      <c r="F5" s="136"/>
      <c r="G5" s="137"/>
      <c r="H5" s="131" t="s">
        <v>19</v>
      </c>
      <c r="I5" s="131"/>
      <c r="J5" s="131" t="s">
        <v>20</v>
      </c>
      <c r="K5" s="131" t="s">
        <v>21</v>
      </c>
      <c r="L5" s="2"/>
    </row>
    <row r="6" spans="1:12" s="1" customFormat="1" ht="15" customHeight="1">
      <c r="A6" s="134"/>
      <c r="B6" s="134"/>
      <c r="C6" s="131"/>
      <c r="D6" s="131" t="s">
        <v>22</v>
      </c>
      <c r="E6" s="128" t="s">
        <v>23</v>
      </c>
      <c r="F6" s="129"/>
      <c r="G6" s="130"/>
      <c r="H6" s="131" t="s">
        <v>22</v>
      </c>
      <c r="I6" s="131" t="s">
        <v>24</v>
      </c>
      <c r="J6" s="131"/>
      <c r="K6" s="131"/>
      <c r="L6" s="2"/>
    </row>
    <row r="7" spans="1:12" s="1" customFormat="1" ht="18" customHeight="1">
      <c r="A7" s="134"/>
      <c r="B7" s="134"/>
      <c r="C7" s="131"/>
      <c r="D7" s="131"/>
      <c r="E7" s="138" t="s">
        <v>25</v>
      </c>
      <c r="F7" s="128" t="s">
        <v>26</v>
      </c>
      <c r="G7" s="130"/>
      <c r="H7" s="131"/>
      <c r="I7" s="131"/>
      <c r="J7" s="131"/>
      <c r="K7" s="131"/>
      <c r="L7" s="2"/>
    </row>
    <row r="8" spans="1:12" s="1" customFormat="1" ht="42" customHeight="1">
      <c r="A8" s="134"/>
      <c r="B8" s="134"/>
      <c r="C8" s="131"/>
      <c r="D8" s="131"/>
      <c r="E8" s="139"/>
      <c r="F8" s="7" t="s">
        <v>27</v>
      </c>
      <c r="G8" s="7" t="s">
        <v>28</v>
      </c>
      <c r="H8" s="131"/>
      <c r="I8" s="131"/>
      <c r="J8" s="131"/>
      <c r="K8" s="131"/>
      <c r="L8" s="2"/>
    </row>
    <row r="9" spans="1:12" s="1" customFormat="1" ht="7.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2"/>
    </row>
    <row r="10" spans="1:11" s="11" customFormat="1" ht="27.75" customHeight="1">
      <c r="A10" s="9" t="s">
        <v>29</v>
      </c>
      <c r="B10" s="10" t="s">
        <v>30</v>
      </c>
      <c r="C10" s="57">
        <f aca="true" t="shared" si="0" ref="C10:J10">C11+C12+C13</f>
        <v>346525</v>
      </c>
      <c r="D10" s="57">
        <f t="shared" si="0"/>
        <v>26870288</v>
      </c>
      <c r="E10" s="57">
        <f t="shared" si="0"/>
        <v>8853962</v>
      </c>
      <c r="F10" s="57">
        <f t="shared" si="0"/>
        <v>6692842</v>
      </c>
      <c r="G10" s="57">
        <f t="shared" si="0"/>
        <v>2161120</v>
      </c>
      <c r="H10" s="57">
        <f t="shared" si="0"/>
        <v>26747879</v>
      </c>
      <c r="I10" s="57">
        <f t="shared" si="0"/>
        <v>0</v>
      </c>
      <c r="J10" s="57">
        <f t="shared" si="0"/>
        <v>468934</v>
      </c>
      <c r="K10" s="58" t="s">
        <v>31</v>
      </c>
    </row>
    <row r="11" spans="1:12" s="1" customFormat="1" ht="24.75" customHeight="1">
      <c r="A11" s="12" t="s">
        <v>1</v>
      </c>
      <c r="B11" s="13" t="s">
        <v>32</v>
      </c>
      <c r="C11" s="41">
        <v>144332</v>
      </c>
      <c r="D11" s="41">
        <v>11784965</v>
      </c>
      <c r="E11" s="41">
        <f>F11+G11</f>
        <v>1722165</v>
      </c>
      <c r="F11" s="41">
        <v>731045</v>
      </c>
      <c r="G11" s="41">
        <v>991120</v>
      </c>
      <c r="H11" s="41">
        <v>11605197</v>
      </c>
      <c r="I11" s="41">
        <v>0</v>
      </c>
      <c r="J11" s="41">
        <f>C11+D11-H11</f>
        <v>324100</v>
      </c>
      <c r="K11" s="14" t="s">
        <v>31</v>
      </c>
      <c r="L11" s="15">
        <f aca="true" t="shared" si="1" ref="L11:L26">C11+D11-H11-J11</f>
        <v>0</v>
      </c>
    </row>
    <row r="12" spans="1:12" s="1" customFormat="1" ht="24.75" customHeight="1">
      <c r="A12" s="12" t="s">
        <v>4</v>
      </c>
      <c r="B12" s="13" t="s">
        <v>33</v>
      </c>
      <c r="C12" s="41">
        <v>-174141</v>
      </c>
      <c r="D12" s="41">
        <v>8596923</v>
      </c>
      <c r="E12" s="41">
        <f>F12+G12</f>
        <v>6116097</v>
      </c>
      <c r="F12" s="41">
        <v>5186097</v>
      </c>
      <c r="G12" s="16">
        <v>930000</v>
      </c>
      <c r="H12" s="16">
        <v>8362782</v>
      </c>
      <c r="I12" s="16">
        <v>0</v>
      </c>
      <c r="J12" s="16">
        <f>C12+D12-H12</f>
        <v>60000</v>
      </c>
      <c r="K12" s="14" t="s">
        <v>31</v>
      </c>
      <c r="L12" s="15">
        <f t="shared" si="1"/>
        <v>0</v>
      </c>
    </row>
    <row r="13" spans="1:12" s="1" customFormat="1" ht="26.25" customHeight="1">
      <c r="A13" s="12" t="s">
        <v>5</v>
      </c>
      <c r="B13" s="17" t="s">
        <v>34</v>
      </c>
      <c r="C13" s="41">
        <v>376334</v>
      </c>
      <c r="D13" s="41">
        <v>6488400</v>
      </c>
      <c r="E13" s="41">
        <f>F13+G13</f>
        <v>1015700</v>
      </c>
      <c r="F13" s="41">
        <v>775700</v>
      </c>
      <c r="G13" s="46">
        <f>240000</f>
        <v>240000</v>
      </c>
      <c r="H13" s="46">
        <v>6779900</v>
      </c>
      <c r="I13" s="46">
        <v>0</v>
      </c>
      <c r="J13" s="46">
        <f>C13+D13-H13</f>
        <v>84834</v>
      </c>
      <c r="K13" s="14" t="s">
        <v>31</v>
      </c>
      <c r="L13" s="15">
        <f t="shared" si="1"/>
        <v>0</v>
      </c>
    </row>
    <row r="14" spans="1:12" s="10" customFormat="1" ht="42" customHeight="1">
      <c r="A14" s="9" t="s">
        <v>35</v>
      </c>
      <c r="B14" s="18" t="s">
        <v>36</v>
      </c>
      <c r="C14" s="57">
        <f>SUM(C15,C16,C17,C18,C19,C20,C21,C22,C23,C24,C25)</f>
        <v>273112</v>
      </c>
      <c r="D14" s="57">
        <f>SUM(D15,D16,D17,D18,D19,D20,D21,D22,D23,D24,D25)</f>
        <v>2107897</v>
      </c>
      <c r="E14" s="58" t="s">
        <v>31</v>
      </c>
      <c r="F14" s="58" t="s">
        <v>31</v>
      </c>
      <c r="G14" s="49" t="s">
        <v>31</v>
      </c>
      <c r="H14" s="48">
        <f>SUM(H15,H16,H17,H18,H19,H20,H21,H22,H23,H24,H25)</f>
        <v>2314328</v>
      </c>
      <c r="I14" s="49" t="s">
        <v>31</v>
      </c>
      <c r="J14" s="48">
        <f>SUM(J15,J16,J17,J18,J19,J20,J21,J22,J23,J24,J25)</f>
        <v>66681</v>
      </c>
      <c r="K14" s="57"/>
      <c r="L14" s="59">
        <f t="shared" si="1"/>
        <v>0</v>
      </c>
    </row>
    <row r="15" spans="1:12" s="1" customFormat="1" ht="24.75" customHeight="1">
      <c r="A15" s="19" t="s">
        <v>1</v>
      </c>
      <c r="B15" s="20" t="s">
        <v>3</v>
      </c>
      <c r="C15" s="16">
        <v>146225</v>
      </c>
      <c r="D15" s="16">
        <v>540000</v>
      </c>
      <c r="E15" s="21" t="s">
        <v>31</v>
      </c>
      <c r="F15" s="22" t="s">
        <v>31</v>
      </c>
      <c r="G15" s="22" t="s">
        <v>31</v>
      </c>
      <c r="H15" s="16">
        <v>686225</v>
      </c>
      <c r="I15" s="22" t="s">
        <v>31</v>
      </c>
      <c r="J15" s="16">
        <f aca="true" t="shared" si="2" ref="J15:J25">C15+D15-H15</f>
        <v>0</v>
      </c>
      <c r="K15" s="16"/>
      <c r="L15" s="15">
        <f t="shared" si="1"/>
        <v>0</v>
      </c>
    </row>
    <row r="16" spans="1:12" s="1" customFormat="1" ht="24.75" customHeight="1">
      <c r="A16" s="19" t="s">
        <v>4</v>
      </c>
      <c r="B16" s="20" t="s">
        <v>37</v>
      </c>
      <c r="C16" s="16">
        <v>21606</v>
      </c>
      <c r="D16" s="16">
        <v>232167</v>
      </c>
      <c r="E16" s="21" t="s">
        <v>31</v>
      </c>
      <c r="F16" s="43" t="s">
        <v>31</v>
      </c>
      <c r="G16" s="44" t="s">
        <v>31</v>
      </c>
      <c r="H16" s="16">
        <v>248700</v>
      </c>
      <c r="I16" s="44" t="s">
        <v>31</v>
      </c>
      <c r="J16" s="16">
        <f t="shared" si="2"/>
        <v>5073</v>
      </c>
      <c r="K16" s="16"/>
      <c r="L16" s="15">
        <f t="shared" si="1"/>
        <v>0</v>
      </c>
    </row>
    <row r="17" spans="1:12" s="1" customFormat="1" ht="24.75" customHeight="1">
      <c r="A17" s="19" t="s">
        <v>5</v>
      </c>
      <c r="B17" s="20" t="s">
        <v>38</v>
      </c>
      <c r="C17" s="16">
        <v>2668</v>
      </c>
      <c r="D17" s="16">
        <v>11300</v>
      </c>
      <c r="E17" s="21" t="s">
        <v>31</v>
      </c>
      <c r="F17" s="43" t="s">
        <v>31</v>
      </c>
      <c r="G17" s="44" t="s">
        <v>31</v>
      </c>
      <c r="H17" s="16">
        <v>13968</v>
      </c>
      <c r="I17" s="44" t="s">
        <v>31</v>
      </c>
      <c r="J17" s="16">
        <f t="shared" si="2"/>
        <v>0</v>
      </c>
      <c r="K17" s="16"/>
      <c r="L17" s="15">
        <f t="shared" si="1"/>
        <v>0</v>
      </c>
    </row>
    <row r="18" spans="1:13" s="1" customFormat="1" ht="30" customHeight="1">
      <c r="A18" s="19" t="s">
        <v>6</v>
      </c>
      <c r="B18" s="23" t="s">
        <v>39</v>
      </c>
      <c r="C18" s="16">
        <v>4879</v>
      </c>
      <c r="D18" s="16">
        <v>147115</v>
      </c>
      <c r="E18" s="21" t="s">
        <v>31</v>
      </c>
      <c r="F18" s="43" t="s">
        <v>31</v>
      </c>
      <c r="G18" s="44" t="s">
        <v>31</v>
      </c>
      <c r="H18" s="16">
        <v>147494</v>
      </c>
      <c r="I18" s="44" t="s">
        <v>31</v>
      </c>
      <c r="J18" s="16">
        <f t="shared" si="2"/>
        <v>4500</v>
      </c>
      <c r="K18" s="38"/>
      <c r="L18" s="15">
        <f t="shared" si="1"/>
        <v>0</v>
      </c>
      <c r="M18" s="15" t="e">
        <f>#REF!+#REF!-#REF!-#REF!</f>
        <v>#REF!</v>
      </c>
    </row>
    <row r="19" spans="1:12" s="1" customFormat="1" ht="24.75" customHeight="1">
      <c r="A19" s="19" t="s">
        <v>7</v>
      </c>
      <c r="B19" s="13" t="s">
        <v>40</v>
      </c>
      <c r="C19" s="41">
        <v>5192</v>
      </c>
      <c r="D19" s="41">
        <v>210808</v>
      </c>
      <c r="E19" s="14" t="s">
        <v>31</v>
      </c>
      <c r="F19" s="43" t="s">
        <v>31</v>
      </c>
      <c r="G19" s="44" t="s">
        <v>31</v>
      </c>
      <c r="H19" s="45">
        <v>216000</v>
      </c>
      <c r="I19" s="44" t="s">
        <v>31</v>
      </c>
      <c r="J19" s="16">
        <f t="shared" si="2"/>
        <v>0</v>
      </c>
      <c r="K19" s="41"/>
      <c r="L19" s="15">
        <f t="shared" si="1"/>
        <v>0</v>
      </c>
    </row>
    <row r="20" spans="1:12" s="1" customFormat="1" ht="24.75" customHeight="1">
      <c r="A20" s="19" t="s">
        <v>8</v>
      </c>
      <c r="B20" s="13" t="s">
        <v>104</v>
      </c>
      <c r="C20" s="41">
        <v>82</v>
      </c>
      <c r="D20" s="41">
        <v>143000</v>
      </c>
      <c r="E20" s="14" t="s">
        <v>31</v>
      </c>
      <c r="F20" s="22" t="s">
        <v>31</v>
      </c>
      <c r="G20" s="22" t="s">
        <v>31</v>
      </c>
      <c r="H20" s="41">
        <v>143082</v>
      </c>
      <c r="I20" s="22" t="s">
        <v>31</v>
      </c>
      <c r="J20" s="16">
        <f t="shared" si="2"/>
        <v>0</v>
      </c>
      <c r="K20" s="41"/>
      <c r="L20" s="15">
        <f t="shared" si="1"/>
        <v>0</v>
      </c>
    </row>
    <row r="21" spans="1:12" s="1" customFormat="1" ht="24.75" customHeight="1">
      <c r="A21" s="19" t="s">
        <v>9</v>
      </c>
      <c r="B21" s="20" t="s">
        <v>41</v>
      </c>
      <c r="C21" s="16">
        <v>28703</v>
      </c>
      <c r="D21" s="16">
        <v>282000</v>
      </c>
      <c r="E21" s="21" t="s">
        <v>31</v>
      </c>
      <c r="F21" s="22" t="s">
        <v>31</v>
      </c>
      <c r="G21" s="22" t="s">
        <v>31</v>
      </c>
      <c r="H21" s="16">
        <v>280703</v>
      </c>
      <c r="I21" s="22" t="s">
        <v>31</v>
      </c>
      <c r="J21" s="16">
        <f t="shared" si="2"/>
        <v>30000</v>
      </c>
      <c r="K21" s="16"/>
      <c r="L21" s="15">
        <f t="shared" si="1"/>
        <v>0</v>
      </c>
    </row>
    <row r="22" spans="1:12" s="1" customFormat="1" ht="24.75" customHeight="1">
      <c r="A22" s="19" t="s">
        <v>10</v>
      </c>
      <c r="B22" s="20" t="s">
        <v>42</v>
      </c>
      <c r="C22" s="16">
        <v>2579</v>
      </c>
      <c r="D22" s="16">
        <v>128002</v>
      </c>
      <c r="E22" s="21" t="s">
        <v>31</v>
      </c>
      <c r="F22" s="22" t="s">
        <v>31</v>
      </c>
      <c r="G22" s="22" t="s">
        <v>31</v>
      </c>
      <c r="H22" s="16">
        <v>129081</v>
      </c>
      <c r="I22" s="22" t="s">
        <v>31</v>
      </c>
      <c r="J22" s="16">
        <f t="shared" si="2"/>
        <v>1500</v>
      </c>
      <c r="K22" s="38"/>
      <c r="L22" s="15">
        <f t="shared" si="1"/>
        <v>0</v>
      </c>
    </row>
    <row r="23" spans="1:12" s="1" customFormat="1" ht="24.75" customHeight="1">
      <c r="A23" s="19" t="s">
        <v>11</v>
      </c>
      <c r="B23" s="20" t="s">
        <v>43</v>
      </c>
      <c r="C23" s="16">
        <v>10822</v>
      </c>
      <c r="D23" s="16">
        <v>15000</v>
      </c>
      <c r="E23" s="21" t="s">
        <v>31</v>
      </c>
      <c r="F23" s="22" t="s">
        <v>31</v>
      </c>
      <c r="G23" s="22" t="s">
        <v>31</v>
      </c>
      <c r="H23" s="16">
        <v>5000</v>
      </c>
      <c r="I23" s="22" t="s">
        <v>31</v>
      </c>
      <c r="J23" s="16">
        <f t="shared" si="2"/>
        <v>20822</v>
      </c>
      <c r="K23" s="38"/>
      <c r="L23" s="15">
        <f t="shared" si="1"/>
        <v>0</v>
      </c>
    </row>
    <row r="24" spans="1:12" s="1" customFormat="1" ht="24.75" customHeight="1">
      <c r="A24" s="19" t="s">
        <v>12</v>
      </c>
      <c r="B24" s="20" t="s">
        <v>44</v>
      </c>
      <c r="C24" s="16">
        <v>8332</v>
      </c>
      <c r="D24" s="16">
        <v>185618</v>
      </c>
      <c r="E24" s="21" t="s">
        <v>31</v>
      </c>
      <c r="F24" s="22" t="s">
        <v>31</v>
      </c>
      <c r="G24" s="22" t="s">
        <v>31</v>
      </c>
      <c r="H24" s="16">
        <v>189164</v>
      </c>
      <c r="I24" s="22" t="s">
        <v>31</v>
      </c>
      <c r="J24" s="16">
        <f t="shared" si="2"/>
        <v>4786</v>
      </c>
      <c r="K24" s="38"/>
      <c r="L24" s="15">
        <f t="shared" si="1"/>
        <v>0</v>
      </c>
    </row>
    <row r="25" spans="1:12" s="1" customFormat="1" ht="24.75" customHeight="1">
      <c r="A25" s="24" t="s">
        <v>13</v>
      </c>
      <c r="B25" s="25" t="s">
        <v>45</v>
      </c>
      <c r="C25" s="46">
        <v>42024</v>
      </c>
      <c r="D25" s="46">
        <v>212887</v>
      </c>
      <c r="E25" s="47" t="s">
        <v>31</v>
      </c>
      <c r="F25" s="47" t="s">
        <v>31</v>
      </c>
      <c r="G25" s="47" t="s">
        <v>31</v>
      </c>
      <c r="H25" s="46">
        <v>254911</v>
      </c>
      <c r="I25" s="47" t="s">
        <v>31</v>
      </c>
      <c r="J25" s="46">
        <f t="shared" si="2"/>
        <v>0</v>
      </c>
      <c r="K25" s="39"/>
      <c r="L25" s="15">
        <f t="shared" si="1"/>
        <v>0</v>
      </c>
    </row>
    <row r="26" spans="1:12" s="11" customFormat="1" ht="42" customHeight="1">
      <c r="A26" s="26" t="s">
        <v>46</v>
      </c>
      <c r="B26" s="27" t="s">
        <v>47</v>
      </c>
      <c r="C26" s="48">
        <f>SUM(C27,C28,C29,C30,C31,C32,C33,C34,C35)</f>
        <v>501911</v>
      </c>
      <c r="D26" s="48">
        <f>SUM(D27,D28,D29,D30,D31,D32,D33,D34,D35)</f>
        <v>2230578</v>
      </c>
      <c r="E26" s="49" t="s">
        <v>31</v>
      </c>
      <c r="F26" s="49" t="s">
        <v>31</v>
      </c>
      <c r="G26" s="49" t="s">
        <v>31</v>
      </c>
      <c r="H26" s="48">
        <f>SUM(H27,H28,H29,H30,H31,H32,H33,H34,H35)</f>
        <v>2609219</v>
      </c>
      <c r="I26" s="49" t="s">
        <v>31</v>
      </c>
      <c r="J26" s="48">
        <f>SUM(J27,J28,J29,J30,J31,J32,J33,J34,J35)</f>
        <v>123270</v>
      </c>
      <c r="K26" s="49"/>
      <c r="L26" s="59">
        <f t="shared" si="1"/>
        <v>0</v>
      </c>
    </row>
    <row r="27" spans="1:12" s="1" customFormat="1" ht="24.75" customHeight="1">
      <c r="A27" s="19" t="s">
        <v>1</v>
      </c>
      <c r="B27" s="28" t="s">
        <v>48</v>
      </c>
      <c r="C27" s="16">
        <v>280133</v>
      </c>
      <c r="D27" s="16">
        <v>510200</v>
      </c>
      <c r="E27" s="21" t="s">
        <v>31</v>
      </c>
      <c r="F27" s="14" t="s">
        <v>31</v>
      </c>
      <c r="G27" s="14" t="s">
        <v>31</v>
      </c>
      <c r="H27" s="16">
        <v>790333</v>
      </c>
      <c r="I27" s="14" t="s">
        <v>31</v>
      </c>
      <c r="J27" s="16">
        <f aca="true" t="shared" si="3" ref="J27:J35">C27+D27-H27</f>
        <v>0</v>
      </c>
      <c r="K27" s="40"/>
      <c r="L27" s="15"/>
    </row>
    <row r="28" spans="1:12" s="1" customFormat="1" ht="24.75" customHeight="1">
      <c r="A28" s="19" t="s">
        <v>4</v>
      </c>
      <c r="B28" s="28" t="s">
        <v>49</v>
      </c>
      <c r="C28" s="16">
        <v>876</v>
      </c>
      <c r="D28" s="16">
        <v>300000</v>
      </c>
      <c r="E28" s="21" t="s">
        <v>31</v>
      </c>
      <c r="F28" s="14" t="s">
        <v>31</v>
      </c>
      <c r="G28" s="14" t="s">
        <v>31</v>
      </c>
      <c r="H28" s="16">
        <v>300876</v>
      </c>
      <c r="I28" s="14" t="s">
        <v>31</v>
      </c>
      <c r="J28" s="16">
        <f t="shared" si="3"/>
        <v>0</v>
      </c>
      <c r="K28" s="21"/>
      <c r="L28" s="15"/>
    </row>
    <row r="29" spans="1:12" s="1" customFormat="1" ht="24.75" customHeight="1">
      <c r="A29" s="19" t="s">
        <v>5</v>
      </c>
      <c r="B29" s="29" t="s">
        <v>50</v>
      </c>
      <c r="C29" s="16">
        <v>7426</v>
      </c>
      <c r="D29" s="16">
        <v>30477</v>
      </c>
      <c r="E29" s="21" t="s">
        <v>31</v>
      </c>
      <c r="F29" s="14" t="s">
        <v>31</v>
      </c>
      <c r="G29" s="14" t="s">
        <v>31</v>
      </c>
      <c r="H29" s="16">
        <v>37903</v>
      </c>
      <c r="I29" s="14" t="s">
        <v>31</v>
      </c>
      <c r="J29" s="16">
        <f t="shared" si="3"/>
        <v>0</v>
      </c>
      <c r="K29" s="40"/>
      <c r="L29" s="15"/>
    </row>
    <row r="30" spans="1:12" s="1" customFormat="1" ht="29.25" customHeight="1">
      <c r="A30" s="12" t="s">
        <v>6</v>
      </c>
      <c r="B30" s="17" t="s">
        <v>51</v>
      </c>
      <c r="C30" s="41">
        <v>1879</v>
      </c>
      <c r="D30" s="41">
        <v>44502</v>
      </c>
      <c r="E30" s="14" t="s">
        <v>31</v>
      </c>
      <c r="F30" s="14" t="s">
        <v>31</v>
      </c>
      <c r="G30" s="14" t="s">
        <v>31</v>
      </c>
      <c r="H30" s="41">
        <v>46381</v>
      </c>
      <c r="I30" s="14" t="s">
        <v>31</v>
      </c>
      <c r="J30" s="16">
        <f t="shared" si="3"/>
        <v>0</v>
      </c>
      <c r="K30" s="37"/>
      <c r="L30" s="15">
        <f>C30+D30-H30-J30</f>
        <v>0</v>
      </c>
    </row>
    <row r="31" spans="1:12" s="1" customFormat="1" ht="28.5" customHeight="1">
      <c r="A31" s="19" t="s">
        <v>7</v>
      </c>
      <c r="B31" s="30" t="s">
        <v>52</v>
      </c>
      <c r="C31" s="50">
        <v>4225</v>
      </c>
      <c r="D31" s="50">
        <v>34741</v>
      </c>
      <c r="E31" s="51" t="s">
        <v>31</v>
      </c>
      <c r="F31" s="21" t="s">
        <v>31</v>
      </c>
      <c r="G31" s="21" t="s">
        <v>31</v>
      </c>
      <c r="H31" s="50">
        <v>33766</v>
      </c>
      <c r="I31" s="21" t="s">
        <v>31</v>
      </c>
      <c r="J31" s="16">
        <f t="shared" si="3"/>
        <v>5200</v>
      </c>
      <c r="K31" s="50"/>
      <c r="L31" s="15">
        <f>C31+D31-H31-J31</f>
        <v>0</v>
      </c>
    </row>
    <row r="32" spans="1:12" s="1" customFormat="1" ht="24.75" customHeight="1">
      <c r="A32" s="19" t="s">
        <v>8</v>
      </c>
      <c r="B32" s="31" t="s">
        <v>53</v>
      </c>
      <c r="C32" s="52">
        <v>179986</v>
      </c>
      <c r="D32" s="52">
        <v>284770</v>
      </c>
      <c r="E32" s="22" t="s">
        <v>31</v>
      </c>
      <c r="F32" s="14" t="s">
        <v>31</v>
      </c>
      <c r="G32" s="14" t="s">
        <v>31</v>
      </c>
      <c r="H32" s="52">
        <v>350756</v>
      </c>
      <c r="I32" s="14" t="s">
        <v>31</v>
      </c>
      <c r="J32" s="16">
        <f t="shared" si="3"/>
        <v>114000</v>
      </c>
      <c r="K32" s="52"/>
      <c r="L32" s="15">
        <f>C32+D32-H32-J32</f>
        <v>0</v>
      </c>
    </row>
    <row r="33" spans="1:12" s="1" customFormat="1" ht="29.25" customHeight="1">
      <c r="A33" s="19" t="s">
        <v>9</v>
      </c>
      <c r="B33" s="32" t="s">
        <v>54</v>
      </c>
      <c r="C33" s="52">
        <v>19943</v>
      </c>
      <c r="D33" s="52">
        <v>375057</v>
      </c>
      <c r="E33" s="22" t="s">
        <v>31</v>
      </c>
      <c r="F33" s="14" t="s">
        <v>31</v>
      </c>
      <c r="G33" s="14" t="s">
        <v>31</v>
      </c>
      <c r="H33" s="52">
        <v>395000</v>
      </c>
      <c r="I33" s="14" t="s">
        <v>31</v>
      </c>
      <c r="J33" s="16">
        <f t="shared" si="3"/>
        <v>0</v>
      </c>
      <c r="K33" s="52"/>
      <c r="L33" s="15"/>
    </row>
    <row r="34" spans="1:12" s="1" customFormat="1" ht="29.25" customHeight="1">
      <c r="A34" s="19" t="s">
        <v>10</v>
      </c>
      <c r="B34" s="32" t="s">
        <v>55</v>
      </c>
      <c r="C34" s="52">
        <v>7294</v>
      </c>
      <c r="D34" s="52">
        <v>6462</v>
      </c>
      <c r="E34" s="22" t="s">
        <v>31</v>
      </c>
      <c r="F34" s="14" t="s">
        <v>31</v>
      </c>
      <c r="G34" s="14" t="s">
        <v>31</v>
      </c>
      <c r="H34" s="52">
        <v>11186</v>
      </c>
      <c r="I34" s="14" t="s">
        <v>31</v>
      </c>
      <c r="J34" s="16">
        <f t="shared" si="3"/>
        <v>2570</v>
      </c>
      <c r="K34" s="52"/>
      <c r="L34" s="15"/>
    </row>
    <row r="35" spans="1:12" s="1" customFormat="1" ht="24.75" customHeight="1">
      <c r="A35" s="24" t="s">
        <v>11</v>
      </c>
      <c r="B35" s="25" t="s">
        <v>56</v>
      </c>
      <c r="C35" s="46">
        <v>149</v>
      </c>
      <c r="D35" s="46">
        <v>644369</v>
      </c>
      <c r="E35" s="47" t="s">
        <v>31</v>
      </c>
      <c r="F35" s="47" t="s">
        <v>31</v>
      </c>
      <c r="G35" s="47" t="s">
        <v>31</v>
      </c>
      <c r="H35" s="46">
        <v>643018</v>
      </c>
      <c r="I35" s="47" t="s">
        <v>31</v>
      </c>
      <c r="J35" s="46">
        <f t="shared" si="3"/>
        <v>1500</v>
      </c>
      <c r="K35" s="46"/>
      <c r="L35" s="15"/>
    </row>
    <row r="36" spans="1:12" s="1" customFormat="1" ht="31.5" customHeight="1">
      <c r="A36" s="126" t="s">
        <v>57</v>
      </c>
      <c r="B36" s="127"/>
      <c r="C36" s="53">
        <f>C26+C14</f>
        <v>775023</v>
      </c>
      <c r="D36" s="53">
        <f>D26+D14</f>
        <v>4338475</v>
      </c>
      <c r="E36" s="54" t="s">
        <v>31</v>
      </c>
      <c r="F36" s="54" t="s">
        <v>31</v>
      </c>
      <c r="G36" s="54" t="s">
        <v>31</v>
      </c>
      <c r="H36" s="53">
        <f>H26+H14</f>
        <v>4923547</v>
      </c>
      <c r="I36" s="54" t="s">
        <v>31</v>
      </c>
      <c r="J36" s="53">
        <f>J26+J14</f>
        <v>189951</v>
      </c>
      <c r="K36" s="53">
        <f>K26+K14</f>
        <v>0</v>
      </c>
      <c r="L36" s="15"/>
    </row>
    <row r="37" spans="1:12" s="11" customFormat="1" ht="24" customHeight="1">
      <c r="A37" s="132" t="s">
        <v>58</v>
      </c>
      <c r="B37" s="132"/>
      <c r="C37" s="55">
        <f>C26+C14+C10</f>
        <v>1121548</v>
      </c>
      <c r="D37" s="55">
        <f>D26+D14+D10</f>
        <v>31208763</v>
      </c>
      <c r="E37" s="55">
        <f>SUM(E10)</f>
        <v>8853962</v>
      </c>
      <c r="F37" s="55">
        <f>F10</f>
        <v>6692842</v>
      </c>
      <c r="G37" s="55">
        <f>G10</f>
        <v>2161120</v>
      </c>
      <c r="H37" s="55">
        <f>H26+H14+H10</f>
        <v>31671426</v>
      </c>
      <c r="I37" s="56" t="s">
        <v>31</v>
      </c>
      <c r="J37" s="55">
        <f>J26+J14+J10</f>
        <v>658885</v>
      </c>
      <c r="K37" s="55"/>
      <c r="L37" s="15">
        <f>C37+D37-H37-J37</f>
        <v>0</v>
      </c>
    </row>
    <row r="38" spans="3:12" ht="4.5" customHeight="1">
      <c r="C38" s="1"/>
      <c r="D38" s="1"/>
      <c r="E38" s="1"/>
      <c r="F38" s="1"/>
      <c r="G38" s="1"/>
      <c r="H38" s="1"/>
      <c r="I38" s="1"/>
      <c r="J38" s="1"/>
      <c r="K38" s="1"/>
      <c r="L38" s="15">
        <f>C38+D38-H38-J38</f>
        <v>0</v>
      </c>
    </row>
    <row r="39" spans="1:12" ht="12.75" customHeight="1">
      <c r="A39" s="35"/>
      <c r="B39" s="36"/>
      <c r="C39" s="1"/>
      <c r="D39" s="1"/>
      <c r="E39" s="1"/>
      <c r="F39" s="1"/>
      <c r="G39" s="1"/>
      <c r="H39" s="1"/>
      <c r="I39" s="1"/>
      <c r="J39" s="1"/>
      <c r="K39" s="1"/>
      <c r="L39" s="15">
        <f>C39+D39-H39-J39</f>
        <v>0</v>
      </c>
    </row>
    <row r="40" spans="1:12" ht="12.75">
      <c r="A40" s="35"/>
      <c r="B40" s="36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35"/>
      <c r="B41" s="36"/>
      <c r="L41" s="1"/>
    </row>
    <row r="42" spans="1:2" ht="12.75">
      <c r="A42" s="35"/>
      <c r="B42" s="36"/>
    </row>
  </sheetData>
  <sheetProtection formatCells="0" formatColumns="0" formatRows="0" insertColumns="0" insertRows="0" insertHyperlinks="0" deleteColumns="0" deleteRows="0" sort="0" autoFilter="0" pivotTables="0"/>
  <mergeCells count="17">
    <mergeCell ref="A37:B37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A36:B36"/>
    <mergeCell ref="E6:G6"/>
    <mergeCell ref="F7:G7"/>
    <mergeCell ref="K5:K8"/>
    <mergeCell ref="H6:H8"/>
    <mergeCell ref="I6:I8"/>
    <mergeCell ref="J5:J8"/>
  </mergeCells>
  <printOptions horizontalCentered="1" verticalCentered="1"/>
  <pageMargins left="0.7874015748031497" right="0.5118110236220472" top="0.9055118110236221" bottom="0.6299212598425197" header="0.5118110236220472" footer="0.5118110236220472"/>
  <pageSetup horizontalDpi="600" verticalDpi="600" orientation="landscape" paperSize="9" scale="85" r:id="rId1"/>
  <headerFooter alignWithMargins="0">
    <oddHeader>&amp;LZAŁĄCZNIK NR 4
DO UCHWAŁY NR LXI/495/2009
RADY MIASTA ŚWINOUJŚCIE
Z DNIA 17 GRUDNIA 2009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igorecka</dc:creator>
  <cp:keywords/>
  <dc:description/>
  <cp:lastModifiedBy>----</cp:lastModifiedBy>
  <cp:lastPrinted>2009-12-18T10:36:22Z</cp:lastPrinted>
  <dcterms:created xsi:type="dcterms:W3CDTF">2007-12-06T10:18:23Z</dcterms:created>
  <dcterms:modified xsi:type="dcterms:W3CDTF">2009-12-18T10:36:28Z</dcterms:modified>
  <cp:category/>
  <cp:version/>
  <cp:contentType/>
  <cp:contentStatus/>
</cp:coreProperties>
</file>