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1340" windowHeight="13320" activeTab="0"/>
  </bookViews>
  <sheets>
    <sheet name="Zakres rzecz-finans" sheetId="1" r:id="rId1"/>
  </sheets>
  <definedNames>
    <definedName name="_xlnm.Print_Area" localSheetId="0">'Zakres rzecz-finans'!$B$2:$I$711</definedName>
    <definedName name="_xlnm.Print_Titles" localSheetId="0">'Zakres rzecz-finans'!$5:$10</definedName>
  </definedNames>
  <calcPr fullCalcOnLoad="1"/>
</workbook>
</file>

<file path=xl/sharedStrings.xml><?xml version="1.0" encoding="utf-8"?>
<sst xmlns="http://schemas.openxmlformats.org/spreadsheetml/2006/main" count="2120" uniqueCount="747">
  <si>
    <t>Wykopy oraz przekopy wykonywane koparkami podsiębiernymi na odkład - pojemność łyżki 0,60, grunt kategorii III</t>
  </si>
  <si>
    <t>Wykopy ciągłe lub jamiste ze skarpami o szerokości dna do 1,5m i głębokości do 1,5m w gruncie kategorii III, ze złożeniem urobku na odkład</t>
  </si>
  <si>
    <t>Zasypywanie wykopów liniowych o ścianach pionowych o szerokości 0,8-1,5m i głębokości do 1,5m w gruncie kategorii III-IV - ręcznie</t>
  </si>
  <si>
    <t>Roboty ziemne wykonywane koparkami podsiębiernymi z transportem urobku samochodami samowyładowczymi na odległość do 1km, lecz z ziemi uprzednio zmagazynowanej w hałdach - koparki o pojemności łyżki 0,60m3, grunt kategorii I-III</t>
  </si>
  <si>
    <t>Nakłady uzupełniające do tablic 0201-0213 za każde dalsze rozpoczęte 0,5km odległości transportu ponad 1km samochodami samowyładowczymi na odległość ponad 1km po drogach utwardzonych, grunt kategorii III-IV - do 20km (Krotność= 19)</t>
  </si>
  <si>
    <t>Opłata za wywóz ziemi</t>
  </si>
  <si>
    <t>1.4.2. Konstrukcja</t>
  </si>
  <si>
    <t>Podkłady betonowe na podłożu gruntowym z betonu zwykłego - C8/10 (B-10) gr 10 cm</t>
  </si>
  <si>
    <t>Ławy fundamentowe żelbetowe prostokątne o szerokości do 0,8m w deskowaniu PERI z transportem betonu przy użyciu pompy do betonu na samochodzie</t>
  </si>
  <si>
    <t>Prefabrykowany element murku - dostawa i montaż murków prefabrykowanych</t>
  </si>
  <si>
    <t>Konstrukcje ST-1 o masie elementu do 5kg</t>
  </si>
  <si>
    <t>Przygotowanie i montaż zbrojenia ze stali żebrowanej w elementach budynków i budowli - fi 6 mm</t>
  </si>
  <si>
    <t>Przygotowanie i montaż zbrojenia ze stali żebrowanej w elementach budynków i budowli - fi 8,12 mm</t>
  </si>
  <si>
    <t>1.4.3. Siedziska na murku</t>
  </si>
  <si>
    <t>Siedzisko z deski z drena egzotycznego - deski na legarach - deski drewniane 70x35 mm, legary 50x35 mm - ławka na murku - grupa E typ 01 - 5 szt</t>
  </si>
  <si>
    <t>Siedzisko z deski z drena egzotycznego - deski na legarach - deski drewniane 70x35 mm, legary 50x35 mm - ławka na murku - grupa E typ 02 - 1 szt</t>
  </si>
  <si>
    <t>1.5. ŁAWKI, KRZESŁA, LEŻAKI</t>
  </si>
  <si>
    <t>1.5.1. Ławki</t>
  </si>
  <si>
    <t>Prefabrykowany element ławki - dostawa i montaż - ławka A typ 01</t>
  </si>
  <si>
    <t>element</t>
  </si>
  <si>
    <t>Siedzisko z deski z drena egzotycznego - deski na legarach - deski drewniane 70x35 mm, legary 50x35 mm - ławka - grupa A typ 01</t>
  </si>
  <si>
    <t>Prefabrykowany element ławki - dostawa i montaż - ławka A  typ 02</t>
  </si>
  <si>
    <t>Siedzisko z deski z drena egzotycznego - deski na legarach - deski drewniane 70x35 mm, legary 50x35 mm - ławka - grupa A  typ 02</t>
  </si>
  <si>
    <t>Prefabrykowany element ławki - dostawa i montaż - ławka A  typ 03</t>
  </si>
  <si>
    <t>Siedzisko z deski z drena egzotycznego - deski na legarach - deski drewniane 70x35 mm, legary 50x35 mm - ławka - grupa A  typ 03</t>
  </si>
  <si>
    <t>Prefabrykowany element ławki - dostawa i montaż - ławka A  typ 03a</t>
  </si>
  <si>
    <t>Siedzisko z deski z drena egzotycznego - deski na legarach - deski drewniane 70x35 mm, legary 50x35 mm - ławka - grupa A  typ 03a</t>
  </si>
  <si>
    <t>Prefabrykowany element ławki - dostawa i montaż - ławka A  typ 04</t>
  </si>
  <si>
    <t>Siedzisko z deski z drena egzotycznego - deski na legarach - deski drewniane 70x35 mm, legary 50x35 mm - ławka - grupa A  typ 04</t>
  </si>
  <si>
    <t>Prefabrykowany element ławki - dostawa i montaż - ławka A  typ 04a</t>
  </si>
  <si>
    <t>Siedzisko z deski z drena egzotycznego - deski na legarach - deski drewniane 70x35 mm, legary 50x35 mm - ławka - grupa A  typ 04a</t>
  </si>
  <si>
    <t>Prefabrykowany element ławki - dostawa i montaż - ławka A  typ 05</t>
  </si>
  <si>
    <t>Siedzisko z deski z drena egzotycznego - deski na legarach - deski drewniane 70x35 mm, legary 50x35 mm - ławka - grupa A  typ 05</t>
  </si>
  <si>
    <t>Prefabrykowany element ławki - dostawa i montaż - ławka A  typ 06</t>
  </si>
  <si>
    <t>Siedzisko z deski z drena egzotycznego - deski na legarach - deski drewniane 70x35 mm, legary 50x35 mm - ławka - grupa A  typ 06</t>
  </si>
  <si>
    <t>Prefabrykowany element ławki - dostawa i montaż - ławka A  typ 07</t>
  </si>
  <si>
    <t>Siedzisko z deski z drena egzotycznego - deski na legarach - deski drewniane 70x35 mm, legary 50x35 mm - ławka - grupa A  typ 07</t>
  </si>
  <si>
    <t>Prefabrykowany element ławki - dostawa i montaż - ławka B  typ 08</t>
  </si>
  <si>
    <t>Siedzisko z deski z drena egzotycznego - deski na legarach - deski drewniane 70x35 mm, legary 50x35 mm - ławka z oprciem - grupa B  typ 08</t>
  </si>
  <si>
    <t>Prefabrykowany element ławki - dostawa i montaż - ławka B  typ 08a</t>
  </si>
  <si>
    <t>Siedzisko z deski z drena egzotycznego - deski na legarach - deski drewniane 70x35 mm, legary 50x35 mm - ławka - grupa B  typ 08a</t>
  </si>
  <si>
    <t>Prefabrykowany element ławki - dostawa i montaż - ławka B  typ 09</t>
  </si>
  <si>
    <t>Siedzisko z deski z drena egzotycznego - deski na legarach - deski drewniane 70x35 mm, legary 50x35 mm - ławka - grupa B  typ 09</t>
  </si>
  <si>
    <t>Prefabrykowany element ławki - dostawa i montaż - ławka B  typ 010</t>
  </si>
  <si>
    <t>Siedzisko z deski z drena egzotycznego - deski na legarach - deski drewniane 70x35 mm, legary 50x35 mm - ławka B  typ 010</t>
  </si>
  <si>
    <t>1.5.2. Krzesła</t>
  </si>
  <si>
    <t>Prefabrykowany element krzesło - dostawa i montaż - ławka F  typ 01 - 2 szt</t>
  </si>
  <si>
    <t>1.5.3. Stół do gry w szachy</t>
  </si>
  <si>
    <t>Prefabrykowany element stół - dostawa i montaż - stół do gry w szachy</t>
  </si>
  <si>
    <t>1.5.4. Leżaki</t>
  </si>
  <si>
    <t>Prefabrykowany element leżak - dostawa i montaż - leżak D  typ 01</t>
  </si>
  <si>
    <t>Siedzisko z deski z drena egzotycznego - deski na legarach - deski drewniane 70x35 mm, legary 50x35 mm - leżak D  typ 01</t>
  </si>
  <si>
    <t>Prefabrykowany element leżak - dostawa i montaż - leżak D  typ 02</t>
  </si>
  <si>
    <t>Siedzisko z deski z drena egzotycznego - deski na legarach - deski drewniane 70x35 mm, legary 50x35 mm - leżak D  typ 02</t>
  </si>
  <si>
    <t>Prefabrykowany element leżak - dostawa i montaż - leżak E  typ 01</t>
  </si>
  <si>
    <t>Siedzisko z deski z drena egzotycznego - deski na legarach - deski drewniane 70x35 mm, legary 50x35 mm - leżak E  typ 01</t>
  </si>
  <si>
    <t>1.5.5. Zbrojenie</t>
  </si>
  <si>
    <t>Przygotowanie i montaż zbrojenia ze stali żebrowanej w elementach budynków i budowli - fi 8, 12 mm</t>
  </si>
  <si>
    <t>1.6. FONTANNA - 01, 02</t>
  </si>
  <si>
    <t>1.6.1. Roboty ziemne</t>
  </si>
  <si>
    <t>Zasypanie wykopów spycharkami gąsienicowymi 55kW (75KM) z przemieszczeniem gruntu kategorii I-III na odległość do 10m (Krotność= 0,75)</t>
  </si>
  <si>
    <t>Zasypywanie wykopów liniowych o ścianach pionowych o szerokości 0,8-1,5m i głębokości do 1,5m w gruncie kategorii III-IV - ręcznie (Krotność= 0,25)</t>
  </si>
  <si>
    <t>Nakłady uzupełniające do tablic 0201-0213 za każde dalsze rozpoczęte 0,5km odległości transportu ponad 1km samochodami samowyładowczymi na odległość ponad 1km po drogach utwardzonych, grunt kategorii III-IV - do 10km (Mnożnik= 18)</t>
  </si>
  <si>
    <t>Utylizacja ziemi - opłata za wysypisko</t>
  </si>
  <si>
    <t>1.6.2. Podkłady</t>
  </si>
  <si>
    <t>1.6.3. Konstrukcja</t>
  </si>
  <si>
    <t>Płyty fundamentowe żelbetowe z układaniem betonu z zastosowaniem pompy</t>
  </si>
  <si>
    <t>Deskowanie systemowe płyt dennych</t>
  </si>
  <si>
    <t>Stopy fundamentowe prostokątne o objętości do 0,5m3 w deskowaniu systemowym z transportem betonu przy użyciu pompy do betonu na samochodzie</t>
  </si>
  <si>
    <t>Ściany żelbetowe o grubości 10cm i wysokości do 4m w deskowaniu PERI "TRIO" z transportem betonu przy użyciu pompy do betonu na samochodzie</t>
  </si>
  <si>
    <t>Ściany żelbetowe o grubości 10cm w deskowaniu PERI "TRIO" z transportem betonu przy użyciu pompy do betonu na samochodzie - dodatek za każdy następny 1cm grubości ściany (Krotność= 10)</t>
  </si>
  <si>
    <t>Przygotowanie i montaż zbrojenia ze stali żebrowanej w elementach budynków i budowli - fi 8, 10 mm</t>
  </si>
  <si>
    <t>Czas pracy deskowania</t>
  </si>
  <si>
    <t>mg</t>
  </si>
  <si>
    <t>Słupy aluminiowe anodowane, malowane proszkowo na kolor biały półmat, 3 słupy z grafiką</t>
  </si>
  <si>
    <t>kg</t>
  </si>
  <si>
    <t>1.7. FONTANNA - 03</t>
  </si>
  <si>
    <t>1.7.1. Roboty ziemne</t>
  </si>
  <si>
    <t>1.7.2. Podkłady</t>
  </si>
  <si>
    <t>1.7.3. Konstrukcja</t>
  </si>
  <si>
    <t>Ściany żelbetowe o grubości 10cm w deskowaniu PERI "TRIO" z transportem betonu przy użyciu pompy do betonu na samochodzie - dodatek za każdy następny 1cm grubości ściany (Krotność= 15)</t>
  </si>
  <si>
    <t>Przygotowanie i montaż zbrojenia ze stali żebrowanej w elementach budynków i budowli - fi 10 mm</t>
  </si>
  <si>
    <t>Filtr piaskowy laminowany, fi=900mm, h=1150mm, pokrywa górna mocowana na śruby, prędkość filtracji 50 m3/h/m2, dno filtra krzyżowe, ciśnienie pracy do 2,5 bar</t>
  </si>
  <si>
    <t>kpl</t>
  </si>
  <si>
    <t>Manometr 1/4" ciśnienie pracy do 4 bar</t>
  </si>
  <si>
    <t>szt.</t>
  </si>
  <si>
    <t>Odpowietrznik automatyczny, 3/8"</t>
  </si>
  <si>
    <t>kpl.</t>
  </si>
  <si>
    <t>Złoże piaskowo-żwirowe filtracyjne, granulacja żwiru 1 do 2 mm, granulacja piasku 0,4 do 0,8 mm, kompletne do filtra o średnicy 900 mm</t>
  </si>
  <si>
    <t>Zawór automatyczny czteropołożeniowy, przyłącza 3", obudowa z ABS, ciśnienie nominalne do 3,5 bar, sterowany zegarem tygodniowym</t>
  </si>
  <si>
    <t>Komplet śrubunków z uszczelkami origowymi do zaworów czteropołożeniowych, PCV-U, uszczelki z EPDM, 3"</t>
  </si>
  <si>
    <t>Pompa obiegowa filtracji, samozasysająca, obudowa z tworzywa, kosz wstępny zanieczyszczeń, zabezpieczenie silnika IP54, przyłącza DN40, moc 2,2 kW, 400V, 38780</t>
  </si>
  <si>
    <t>Filtr piaskowy laminowany, fi=600mm, h=865mm, pokrywa górna mocowana na śruby, prędkość filtracji 50 m3/h/m2, dno filtra krzyżowe, ciśnienie pracy do 2,5 bar</t>
  </si>
  <si>
    <t>Złoże piaskowo-żwirowe filtracyjne, granulacja żwiru 1 do 2 mm, granulacja piasku 0,4 do 0,8 mm, kompletne do filtra o średnicy 600 mm</t>
  </si>
  <si>
    <t>Zawór automatyczny czteropołożeniowy, przyłącza 1 ?", obudowa z ABS, ciśnienie nominalne do 3,5 bar, sterowany zegarem tygodniowym</t>
  </si>
  <si>
    <t>Komplet śrubunków z uszczelkami origowymi do zaworów czteropołożeniowych, PCV-U, uszczelki z EPDM, 1 1/2"</t>
  </si>
  <si>
    <t>Pompa obiegowa filtracji, samozasysająca, obudowa z tworzywa, kosz wstępny zanieczyszczeń, zabezpieczenie silnika IP54, przyłącza DN40, moc 0,75 kW, 400V, 38774</t>
  </si>
  <si>
    <t>Zawór klapowy odcinający, DN40, komplet z przyłączami kołnierzowymi</t>
  </si>
  <si>
    <t>Pompka dozująca membranowa z analizatorem pH, wydajność 10 l/h, ciśnienie 5 bar, nr 36013</t>
  </si>
  <si>
    <t>Pompka dozująca membranowa z analizatorem redox, wydajność 10 l/h, ciśnienie 5 bar, nr 36013</t>
  </si>
  <si>
    <t>Lanca ssąca do środków chemicznych z czujnikiem poziomu</t>
  </si>
  <si>
    <t>Komplet przewodów dozujących z PE, 6/4 mm</t>
  </si>
  <si>
    <t>Komplet elementów dozujących (dysz) z PE, dysze z możliwością odcięcia zaworem kulowym z PCV</t>
  </si>
  <si>
    <t>Pompa dozowania antyglonu, membranowa ze sterowaniem czasowym, max. 2 l/h, PTFE</t>
  </si>
  <si>
    <t>Dysza wlotu wody do zbiornika przelewowego, ścienna, stal nierdzewna 316L,  przyłącze GZ 2", regulowany przepływ</t>
  </si>
  <si>
    <t>Montaż kotew żywicznych w betonie, materialy ze stali nierdzewnej 316L</t>
  </si>
  <si>
    <t>Króciec ssawny odpływu dennego, PCV, przyłącze 75 mm</t>
  </si>
  <si>
    <t>Skimmer z PCV z odpływem awaryjnym, koszem na zanieczyszczenia, ramką przednią, miejscem na umieszczenie czujnika poziomu</t>
  </si>
  <si>
    <t>Czujnik poziomu elektroniczny, montowany do skimmera, dwuelektrodowy, podłączenie przewodem 2x1,5 mm2</t>
  </si>
  <si>
    <t>ukl.</t>
  </si>
  <si>
    <t>Regulator poziomu wody w fontannie, zwłoka czasowa zadziałania regulowana, komplet z zaworem elektromagnetycznym 1"</t>
  </si>
  <si>
    <t>Orurowanie systemu filtracji, kompletne, PCV-U, PN10</t>
  </si>
  <si>
    <t>Zawór klapowy odcinający, DN50, komplet z przyłączami kołnierzowymi</t>
  </si>
  <si>
    <t>Dysza typu Comet 5-10T, stal nierdzewna 316L i tworzywo sztuczne, przyłącze GZ 1", średnica wylotu wody 28 mm, strumień niespieniony z możliwością regulacji kierunku wypływu, wysokość 180 mm</t>
  </si>
  <si>
    <t>Zawór klapowy odcinający, DN65, komplet z przyłączami kołnierzowymi</t>
  </si>
  <si>
    <t>Dysza typu schaumsprudler, tombak, przyłącze GZ 1", średnica wylotu wody 32 mm, strumień spieniony z możliwością regulacji napowietrzenia, model 35-10E , wysokość 160 mm</t>
  </si>
  <si>
    <t>Przegub kulowy regulowany typu TR15, mosiądz, średnica 1 1/2"</t>
  </si>
  <si>
    <t>Zasuwa regulacyjna 1 1/2", mosiądz</t>
  </si>
  <si>
    <t>Reflektor podwodny RP LED, obudowa z brązu, średnica 147 mm, źródło światła Power LED, kolor światła biały ciepły, zasilanie 12V, IP68</t>
  </si>
  <si>
    <t>Reflektor pierścieniowy podwodny RP LED RGB, obudowa stal nierdzewna, średnica 235 mm, źródło światła Power LED RGB, możliwość zmiany kolorów świecenia, zasilanie 12V, IP68</t>
  </si>
  <si>
    <t>Transformator do lamp podwodnych, 300W, 230/12V, IP65</t>
  </si>
  <si>
    <t>Modulator do lamp Power LED RGB, synchronizacja świecenia pojedynczych lamp, sterowanie i i komunikacja z zewnętrznym sterownikiem za pomocą DMX</t>
  </si>
  <si>
    <t>Reflektor podwodny RP MINI do wbudowania, obudowa stal nierdzewna, średnica reflektora 49 mm, nisza ze stali nierdzewnej, źródło światła 3 x LED Luxeon 1W, kolor światła biały, kąt świecenia 45 st, zasilanie 12V, IP68</t>
  </si>
  <si>
    <t>Pompa pływakowa odwadniająca komorę technologiczną, wydajność min. 10 m3/h, przy H=6 m</t>
  </si>
  <si>
    <t>Rozruch i regulacja poszczególnych układów technologicznych</t>
  </si>
  <si>
    <t>1.9.1. Roboty ziemne</t>
  </si>
  <si>
    <t>1.9.2. Podkłady</t>
  </si>
  <si>
    <t>1.9.3. Konstrukcja</t>
  </si>
  <si>
    <t>Stropy o grubości 10cm i powierzchni między belkami lub ścianami do 10m2 w deskowaniu PERI "MULTIFLEX" z transportem betonu przy użyciu pompy do betonu na samochodzie</t>
  </si>
  <si>
    <t>Stropy o grubości 10cm w deskowaniu PERI "MULTIFLEX" z transportem betonu przy użyciu pompy do betonu na samochodzie - dodatek za każdy następny 1cm grubości stropu ponad 10cm (Krotność= 8)</t>
  </si>
  <si>
    <t>Kominy włazowe z kręgów betonowych o średnicy 1000mm</t>
  </si>
  <si>
    <t>Pokrywa nastudzienna z pierścieniem obciążającym i włazem 100x100 wykonczenie deskami</t>
  </si>
  <si>
    <t>komin</t>
  </si>
  <si>
    <t>Drabiny wewnętrzne pionowe o długości do 3m</t>
  </si>
  <si>
    <t>1.9.4. Warstwy na stropie</t>
  </si>
  <si>
    <t>Warstwy wyrównawcze z zaprawy cementowej grubości 20mm pod posadzki zatarte na gładko - warstwa spadkowa 4-9 cm</t>
  </si>
  <si>
    <t>Warstwy wyrównawcze pod posadzki - dodatek lub potrącenie za zmianę grubości o 10mm (Krotność= 4,5)</t>
  </si>
  <si>
    <t>Pokrycie dachów papą termozgrzewalną dwuwarstwowe</t>
  </si>
  <si>
    <t>Izolacje poziome cieplne i przeciwdźwiękowe z jednej warstwy płyt styropianowych ułożonej na sucho na wierzchu konstrukcji - 5 cm</t>
  </si>
  <si>
    <t>Warstwy ogrodnicze - warstwa wegetacyjna o grubości 8cm</t>
  </si>
  <si>
    <t>Warstwy ogrodnicze - warstwa wegetacyjna - dodatek za 1cm różnicy grubości (Krotność= 12)</t>
  </si>
  <si>
    <t>1.10. CIEK WODNY</t>
  </si>
  <si>
    <t>1.10.1. Roboty ziemne</t>
  </si>
  <si>
    <t>1.10.2. Podkłady</t>
  </si>
  <si>
    <t>1.10.3. Konstrukcja</t>
  </si>
  <si>
    <t>Belki, podciągi i wieńce o stosunku długości deskowanego obwodu do przekroju belki do 8 w deskowaniu PERI z transportem betonu przy użyciu pompy do betonu na samochodzie</t>
  </si>
  <si>
    <t>Warstwy wyrównawcze z zaprawy cementowej grubości 20mm pod posadzki zatarte na gładko - warstwa spadkowa 8 cm</t>
  </si>
  <si>
    <t>Warstwy wyrównawcze pod posadzki - dodatek lub potrącenie za zmianę grubości o 10mm (Krotność= 6)</t>
  </si>
  <si>
    <t>1.10.4. Wykończenie</t>
  </si>
  <si>
    <t>1 Budowa przyłącza TPSA</t>
  </si>
  <si>
    <t>pomiar.</t>
  </si>
  <si>
    <t>Sprawdzenie i pomiar kompletnego 2,3-fazowego obwodu elektrycznego niskiego napięcia</t>
  </si>
  <si>
    <t>Pierwszy pomiar skutecznosci ochrony przeciwporażeniowej</t>
  </si>
  <si>
    <t>Następny pomiar skutecznosci przeciwporażeniowej</t>
  </si>
  <si>
    <t>ROBOTY ELEKTRYCZNE</t>
  </si>
  <si>
    <t>Przebudowa Placu Wolności w ramach przebudowy centralnego układu komunikacyjnego śródmieścia w Świnoujściu</t>
  </si>
  <si>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</si>
  <si>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</si>
  <si>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</si>
  <si>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</si>
  <si>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</si>
  <si>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</si>
  <si>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</si>
  <si>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</si>
  <si>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</si>
  <si>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1. ZAGOSPODAROWANIE PLACU WOLNOŚCI</t>
  </si>
  <si>
    <t>1.1. ROZBIÓRKI</t>
  </si>
  <si>
    <t>1.1.1. Rozebranie nawierzchni asfaltowej</t>
  </si>
  <si>
    <t>Rozebranie mechaniczne nawierzchni bitumicznej o grubości 3cm - gr. warstwy od 11-18 cm</t>
  </si>
  <si>
    <t>m2</t>
  </si>
  <si>
    <t>Rozebranie mechaniczne nawierzchni z mieszanek mineralno-bitumicznych o grubości 3cm - za każdy dalszy 1cm - gr. warstwy od 11-18 cm (Krotność= 11,5)</t>
  </si>
  <si>
    <t>ST:SST B.1.01</t>
  </si>
  <si>
    <t>ST:SST B.1.02</t>
  </si>
  <si>
    <t>ST:SST B.4.02</t>
  </si>
  <si>
    <t>ST:SST B.2.02</t>
  </si>
  <si>
    <t>ST:SST B.4.03</t>
  </si>
  <si>
    <t>ST:SST B.4.01</t>
  </si>
  <si>
    <t>ST:SST B.2.01</t>
  </si>
  <si>
    <t>ST:SST B.2.03</t>
  </si>
  <si>
    <t>ST:SST B.4.04</t>
  </si>
  <si>
    <t>ST:SST B.2.04</t>
  </si>
  <si>
    <t>ST:SST B.2.05</t>
  </si>
  <si>
    <t>Nawierzchnia z płyt granitowych  wysokości 16 cm układane na zaprawie cementowo-piaskowej - kolor jasno-żółty</t>
  </si>
  <si>
    <t xml:space="preserve">KANALIZACJA DESZCZOWA  </t>
  </si>
  <si>
    <t xml:space="preserve">KANALIZACJA SANITARNA </t>
  </si>
  <si>
    <t xml:space="preserve">INSTALACJA WODOCIĄGOWA </t>
  </si>
  <si>
    <t>Roboty kablowe</t>
  </si>
  <si>
    <t xml:space="preserve"> Instalowanie zewnętrznego sprzętu oświetleniowego</t>
  </si>
  <si>
    <t>Wykopy liniowe o gł. do 2,4 m o szer. do 1,0-1,5 m w gruncie kat. III w umocnieniu typu box koparka 0,60 m3</t>
  </si>
  <si>
    <t>Podłoża pod kanały i obiekty z materiałów sypkich grub. 15 cm</t>
  </si>
  <si>
    <t>Montaż rurociągów z rur polietylenowych PE100 SDR 11 o śr. nom. 225 x 20,5 mm z rur prostych - wykopy umocnione</t>
  </si>
  <si>
    <t>Wstawienie trójnika równoprzelotowego z PE 100 SDR 11 śr. 225 mm do istniejącego rurociągu - analogia</t>
  </si>
  <si>
    <t>Trójnik równoprzelotowy bosy z PE 100 SDR 11 śr. 225 mm</t>
  </si>
  <si>
    <t>Łuk bosy z PE 100 SDR 11 śr. 225 mm 45 st</t>
  </si>
  <si>
    <t>Mufa elektrooporowa z PE 100 SDR 11 śr. 225 mm - wykopy umocnione</t>
  </si>
  <si>
    <t>Odcięcie i zaślepienie odcinka gazociągu śr. 225 mm wyłączanego z użytkowania</t>
  </si>
  <si>
    <t>Oczyszczenie gazociągów o śr.nom. do 250 mm</t>
  </si>
  <si>
    <t>Próba szczelności gazociągów o śr.nom. do 250 mm</t>
  </si>
  <si>
    <t>Oznakowanie trasy gazociągu ułożonego w ziemi taśmą z tworzywa sztucznego</t>
  </si>
  <si>
    <t>Obsypanie rur piaskiem - analogia - uwaga: uwzględnić materiał</t>
  </si>
  <si>
    <t>Zasypywanie wykopów liniowych o ścianach pionowych głębokości do 1.5 m i szerokości 0.8-1.5 m; kat. gr. III-IV</t>
  </si>
  <si>
    <t xml:space="preserve">SIEĆ GAZOWA </t>
  </si>
  <si>
    <t>S/TOM III/Teczka 2A</t>
  </si>
  <si>
    <t>S/TOM III/Teczka 2B</t>
  </si>
  <si>
    <t>S/TOM III/Teczka 3</t>
  </si>
  <si>
    <t>S/TOM III/Teczka 4</t>
  </si>
  <si>
    <t>2 Instalacja punktu  dostępowego hotspot</t>
  </si>
  <si>
    <t>Siedzisko z deski z drewna egzotycznego - deski na legarach - deski drewniane 70x35 mm, legary 50x35 mm - krzesło F typ 01</t>
  </si>
  <si>
    <t>Razem:</t>
  </si>
  <si>
    <t>Budowa rurociągu kablowego na głębokości 1 m w wykopie wykonanym ręcznie, grunt kategorii III, HDPE Fi 40 mm w zwojach, 1 rura w rurociągu</t>
  </si>
  <si>
    <t>Wciąganie drutu lub linki w otwór kanalizacji kablowej, prętem z włókna szklanego, otwór wolny bez czyszczenia</t>
  </si>
  <si>
    <t>Montaż konstrukcji wsporczych na słupach antenowych, ciężar konstrukcji 5 kg</t>
  </si>
  <si>
    <t>Okładzina cieku wodnego z płyt z konglomeratu kamiennego 40x40x4 cm, kolor biały</t>
  </si>
  <si>
    <t>Okładzina cieku wodnego z płyt z konglomeratu kamiennego 40x40x2,5 cm, kolor biały</t>
  </si>
  <si>
    <t>Okładzina cieku wodnego z płytek kamiennych granitowych, płomieniowanych w kolorze bazaltowym 67x120x2,5cm</t>
  </si>
  <si>
    <t>Spoinowanie bruków - spoina z żywicy epoksydowej, dwuskładnikowej do nawierzchni z płyt z konglomeratu kamiennego</t>
  </si>
  <si>
    <t>Obramowanie z kątownika obrzeży kanłów</t>
  </si>
  <si>
    <t>Przekrycia kanałów płytami z kraty pomostowej</t>
  </si>
  <si>
    <t>Siatka ze stali nierdzewnej o oczkach fi 8mm mocowana do konstruckji kladki</t>
  </si>
  <si>
    <t>1.11. WIATA PRZYSTANKOWA</t>
  </si>
  <si>
    <t>1.11.1. Roboty ziemne</t>
  </si>
  <si>
    <t>Roboty ziemne związane z wykonaniem fundamentów</t>
  </si>
  <si>
    <t>1.11.2. Konstrukcja</t>
  </si>
  <si>
    <t>Fundamenty pod wiatę przystankową - podkłady oraz konstrukcja fundamentów</t>
  </si>
  <si>
    <t>Elementy żelbetowe wiaty przystnkowej w deskowaniu systemowym z transportem betonu przy użyciu pompy do betonu na samochodzie</t>
  </si>
  <si>
    <t>Przygotowanie i montaż zbrojenia ze stali żebrowanej w elementach budynków i budowli</t>
  </si>
  <si>
    <t>1.11.3. Wykończenie</t>
  </si>
  <si>
    <t>Szkło mocowane punktowo</t>
  </si>
  <si>
    <t>Okładzina z desek z wykończeniami ze stali nierdzewnej</t>
  </si>
  <si>
    <t>Dostawa i montaż ławki w konstrukcji stalowej w kolrze naturalnego aluminium z siedziskiem drewnianym z drewna egzotycznego bosse lub badi, zaimpregnowanego lazurą ochronną na jasny dąb - duża</t>
  </si>
  <si>
    <t>Dostawa i montaż ławki w konstrukcji stalowej w kolrze naturalnego aluminium z siedziskiem drewnianym z drewna egzotycznego bosse lub badi, zaimpregnowanego lazurą ochronną na jasny dąb - mała</t>
  </si>
  <si>
    <t>1.12. FUNDAMENT POD CHOINKĘ</t>
  </si>
  <si>
    <t>1.12.1. Roboty ziemne</t>
  </si>
  <si>
    <t>1.12.2. Podkłady</t>
  </si>
  <si>
    <t>Podkłady na podłożu gruntowym z piasku gr 15 cm</t>
  </si>
  <si>
    <t>Zagęszczenie nasypów zagęszczarkami, grunt sypki kategorii I-III</t>
  </si>
  <si>
    <t>1.12.3. Konstrukcja</t>
  </si>
  <si>
    <t>Ściany oporowe żelbetowe z układaniem betonu za pomocą pompy - część pozioma prostokątna o stopie płaskiej</t>
  </si>
  <si>
    <t>Ściany oporowe żelbetowe z układaniem betonu za pomocą pompy - część pionowa o wysokości do 3m o przekroju zbieżnym grubości do 30cm</t>
  </si>
  <si>
    <t>Izolacje przeciwwilgociowe z papy na lepiku na zimno powierzchni poziomych - pierwsza warstwa</t>
  </si>
  <si>
    <t>Izolacje przeciwwilgociowe z papy na lepiku na zimno powierzchni poziomych - każda następna warstwa ponad jedną</t>
  </si>
  <si>
    <t>Programowanie i testowanie bramy hotspot (dostęp do internetu zabezpieczy Zamawiający)</t>
  </si>
  <si>
    <t>Demontaż latarń oświetleniowych</t>
  </si>
  <si>
    <t xml:space="preserve">Demontaż latarń oświetleniowych z wysięgnikiem pojedynczym </t>
  </si>
  <si>
    <t xml:space="preserve">Demontaż latarń oświetleniowych z wysięgnikiem potrójnym </t>
  </si>
  <si>
    <t>Demontaż istniejącego kabla oświetleniowego</t>
  </si>
  <si>
    <t>Izolacje przeciwwilgociowe z papy na lepiku na zimno powierzchni pionowych - pierwsza warstwa</t>
  </si>
  <si>
    <t>Izolacje przeciwwilgociowe z papy na lepiku na zimno powierzchni pionowych - każda następna warstwa ponad jedną</t>
  </si>
  <si>
    <t>Przygotowanie i montaż zbrojenia ze stali żebrowanej w elementach budynków i budowli - fi 16 mm</t>
  </si>
  <si>
    <t>1.13. ELEMENTY MAŁEJ ARCHITEKTURY</t>
  </si>
  <si>
    <t>Dostawa i montaż koszy na śmieci</t>
  </si>
  <si>
    <t>Dostawa i montaż poidełka</t>
  </si>
  <si>
    <t>Dostawa i montaż kraty na drzewo 990x990mm</t>
  </si>
  <si>
    <t>Dostawa i montaż kraty na drzewo 1990x1990mm</t>
  </si>
  <si>
    <t>Dostawa i montaż słupków składanych</t>
  </si>
  <si>
    <t>Dostawa i montaż słupków chowanych w drodze</t>
  </si>
  <si>
    <t>Dostawa i montaż stojaków na rowery</t>
  </si>
  <si>
    <t>Dostawa i montaż punktu informacji wizualnej</t>
  </si>
  <si>
    <t>Dostawa i montaż tablicy z mapa miasta - 2x3m</t>
  </si>
  <si>
    <t>Dostawa i montaż tablicy informacyjnych</t>
  </si>
  <si>
    <t>Dostawa i montaż telebimu z własną pamiecią</t>
  </si>
  <si>
    <t>Cena</t>
  </si>
  <si>
    <t>Roboty ziemne</t>
  </si>
  <si>
    <t>Załącznik nr 2.1
do umowy nr ............... 
z dnia ...................... 2012 r</t>
  </si>
  <si>
    <t>SIWZ.WIM.ZP.271.1.3.2012</t>
  </si>
  <si>
    <t>ZAKRES RZECZOWO-FINANSOWY</t>
  </si>
  <si>
    <t>Nr ST</t>
  </si>
  <si>
    <t>Wartość netto [zł]</t>
  </si>
  <si>
    <t>Wartość brutto [zł]</t>
  </si>
  <si>
    <t>Montaż rur</t>
  </si>
  <si>
    <t>Pomiary przy wykopach w terenie równinnym i nizinnym</t>
  </si>
  <si>
    <t>Wykopy oraz przekopy wykonywane koparkami podsiębiernymi 1.20 m3 na odkład w gruncie kat. III - bez ręcznego wyrównania powierzchni odkładu</t>
  </si>
  <si>
    <t>Wykopy liniowe i szerokości 0.8-1.5 m pod fundamenty, rurociągi, kolektory w gruntach suchych z wydobyciem urobku łopatą lub wyciągiem ręcznymkat. III-IV;  20% robót</t>
  </si>
  <si>
    <t>Podłoża pod kanały i obiekty z materiałów sypkich grub. 10 cm</t>
  </si>
  <si>
    <t>Montaż rurociągów z rur polietylenowych PE o śr. nom. 50 mm z rur w zwojach</t>
  </si>
  <si>
    <t>Montaż rurociągów z rur polietylenowych PE o śr. nom. 40 mm z rur w zwojach</t>
  </si>
  <si>
    <t>Montaż rurociągów z rur polietylenowych PE o śr. nom. 32 mm z rur w zwojach</t>
  </si>
  <si>
    <t>Montaż rurociągów z rur polietylenowych PE o śr. nom. 25 mm z rur w zwojach</t>
  </si>
  <si>
    <t>Podłączenie instalacji do sieci wodociągowych - trójniki redukcyjne wbudowane do istniejących rurociągów o śr. 250/80/250 mm</t>
  </si>
  <si>
    <t>Zwężka dwukołnierzowa z żeliwa sferoidalnego Dn80/50 mm L=200 mm</t>
  </si>
  <si>
    <t>Zasuwa kołnierzowa Dn50 z obudową i skrzynką uliczną do zasuw</t>
  </si>
  <si>
    <t>Zasuwa typu E z króćcami PE do zgrzewania DN 25-32 PN 10</t>
  </si>
  <si>
    <t>Tuleja kołnierzowa z ruchomym kołnierzem galwanizowanym pokrytym PP De63/dn50</t>
  </si>
  <si>
    <t>Mufa redukcyjna elektrooporowa z PE śr. 63/50 mm</t>
  </si>
  <si>
    <t>złącz.</t>
  </si>
  <si>
    <t>Studnia wodomierzowa z polimerobetonu śr. 1500 mm</t>
  </si>
  <si>
    <t>stud.</t>
  </si>
  <si>
    <t>Wodomierze skrzydełkowe domowe o śr. nominalnej 20 mm. Zawory dn 32.</t>
  </si>
  <si>
    <t>Dodatki za wykonanie obustronnych podejść o śr. nominalnej 32 mm  do wodomierzy skrzydełkowych</t>
  </si>
  <si>
    <t>Zawór antyskażeniowy klasy EA dn 32</t>
  </si>
  <si>
    <t>Zawór antyskażeniowy klasy CA dn 32</t>
  </si>
  <si>
    <t>Filtr osadnikowy siatkowy do wody Dn 32</t>
  </si>
  <si>
    <t>Trójnik redukcyjny elektrooporowy z PE śr. 40/32 mm</t>
  </si>
  <si>
    <t>Trójnik redukcyjny elektrooporowy z PE śr. 32/25 mm</t>
  </si>
  <si>
    <t>Trójnik równoprzelotowy  z PE śr. 25 mm</t>
  </si>
  <si>
    <t>Mufa elektrooporowa z PE fi 40 mm</t>
  </si>
  <si>
    <t>Mufa elektrooporowa z PE fi 32 mm</t>
  </si>
  <si>
    <t>Mufa elektrooporowa z PE fi 25 mm</t>
  </si>
  <si>
    <t>Mufa elektrooporowa redukcyjna z PE fi 32/25 mm</t>
  </si>
  <si>
    <t>Studzienka rozdzielcza SPORTFIX typ W</t>
  </si>
  <si>
    <t>Dostawa i montaż poidełka Fuente</t>
  </si>
  <si>
    <t>Zawory czerpalne o śr. nominalnej 25 mm</t>
  </si>
  <si>
    <t>Pozostała armatura i złączki gdzie indziej nie ujęte</t>
  </si>
  <si>
    <t>Próba wodna szczelności sieci wodociągowych.</t>
  </si>
  <si>
    <t>200m -1 prób.</t>
  </si>
  <si>
    <t>Dezynfekcja rurociągów sieci wodociągowych</t>
  </si>
  <si>
    <t>odc.200m</t>
  </si>
  <si>
    <t>Jednokrotne płukanie sieci wodociągowej</t>
  </si>
  <si>
    <t>Oznakowanie trasy rurociągu ułożonego w ziemi taśmą z tworzywa sztucznego z wkładką magnetyczną</t>
  </si>
  <si>
    <t>Oznakowanie armatury</t>
  </si>
  <si>
    <t>Mechaniczne zasypanie wykopów piaskiem - wymiana gruntu - uwaga: uwzględnić materiał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</si>
  <si>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</si>
  <si>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na odległość 15 km</t>
  </si>
  <si>
    <t>Opłata za składowanie ziemi</t>
  </si>
  <si>
    <t>Zabezpieczenie rurociągu istniejącego</t>
  </si>
  <si>
    <t>Izolacja o grubości 40 mm otulinami styropianowymi rurociągów o śr.zew. 250 mm (jedna warstwa)</t>
  </si>
  <si>
    <t>Rury ochronne z PEHD o śr.nom. 355 x 32.3 mm. Sposób montażu ustalić na placu budowy. Do celów kosztorysowych przyjęto wzdłużne rozcięcie rury osłonowej na dwie części, montaż na rurociągu i ściągnięcie obejmami stalowymi.</t>
  </si>
  <si>
    <t>Łączenie rur z polietylenu o śr. nom. 355 mm metodą zgrzewania czołowego</t>
  </si>
  <si>
    <t>poł.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</si>
  <si>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</si>
  <si>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</si>
  <si>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Kanały z rur PVC łączonych na wcisk o śr. zewn. 160 mm</t>
  </si>
  <si>
    <t>Kanały z rur PVC łączonych na wcisk o śr. zewn. 110 mm</t>
  </si>
  <si>
    <t>Trójnik kanalizacyjny z PCV śr. 110 mm</t>
  </si>
  <si>
    <t>Studzienki kanalizacyjne systemowe z PCV o śr 425 mm - zamknięcie rurą teleskopową</t>
  </si>
  <si>
    <t>Próba wodna szczelności kanałów rurowych o śr.nominalnej do 200 mm</t>
  </si>
  <si>
    <t>odc. -1 prób.</t>
  </si>
  <si>
    <t>Wykopy liniowe szer. do 1,0-1,5 m w gruncie kat. III w umocnieniu typu box. - 80% robót</t>
  </si>
  <si>
    <t>Wykopy liniowe i szerokości 0.8-1.5 m pod fundamenty, rurociągi, kolektory w gruntach suchych z wydobyciem urobku łopatą lub wyciągiem ręcznymkat. III-IV; - 20 % robót</t>
  </si>
  <si>
    <t>Nakłady uzupełniające z tytułu transportu urobku - przewóz na odl. do 15 km; koparka 1,00 m3, grunt kat III.</t>
  </si>
  <si>
    <t>Kanały z rur PVC łączonych na wcisk o śr. zewn. 200 mm - wykopy umocnione</t>
  </si>
  <si>
    <t>Kanały z rur PVC łączonych na wcisk o śr. zewn. 160 mm - wykopy umocnione</t>
  </si>
  <si>
    <t>Kanały z rur PVC łączonych na wcisk o śr. zewn. 110 mm - wykopy umocnione</t>
  </si>
  <si>
    <t>Wpust liniowy RECYFIX HICAP G 200, kanał z tworzywa typ 360, szczelina z żeliwa sferoidalnego GGG 50, kl F 900</t>
  </si>
  <si>
    <t>RECYFIX HICAP, studzienka z rusztem żeliwnym,  szczelinowym kl.E 600</t>
  </si>
  <si>
    <t>Wpust liniowy typu Standard 100</t>
  </si>
  <si>
    <t>Studnie rewizyjne z kręgów betonowych o śr. 1000 mm w gotowym wykopie o głębok. 3m</t>
  </si>
  <si>
    <t>Studnie rewizyjne z kręgów betonowych o śr. 1000 mm w gotowym wykopie za każde 0.5 m różnicy głęb.</t>
  </si>
  <si>
    <t>[0.5 m] stud.</t>
  </si>
  <si>
    <t>Trójnik kanalizacyjny redukcyjny z PCV śr. 315/200/315mm</t>
  </si>
  <si>
    <t>Trójnik kanalizacyjny z PCV śr. 200 mm</t>
  </si>
  <si>
    <t>Przyłącze siodłowe dn 500/160 mm</t>
  </si>
  <si>
    <t>System przyłączeniowy Awadock z przegubem kulowym dn 160</t>
  </si>
  <si>
    <t>Zawór zwrotny Wastop dn 110</t>
  </si>
  <si>
    <t>Przewody wentylacyjne z blachy stalowej, kołowe, typ S (Spiro) o śr. do 200 mm - udzial kształtek do 35 % - wraz z próbą montażową - montowane na betonie lub żelbecie</t>
  </si>
  <si>
    <t>Zabezpieczenie otworów fi 160 osiatkowaniem</t>
  </si>
  <si>
    <t>Kratki wentylacyjne o wym 200x100 mm  do przewodów murowanych - wraz z próbą montażową</t>
  </si>
  <si>
    <t>Wentylator wyciągowy 320 m3/h typ RVK 160 E2-L1</t>
  </si>
  <si>
    <t>Regulator RE 1,5 + programator temperatury SR121</t>
  </si>
  <si>
    <t>ukł.</t>
  </si>
  <si>
    <t>Ręczne kopanie rowów dla kabli o głębok.do 0.8 m i szer.dna do 0.4 w gruncie kat. III</t>
  </si>
  <si>
    <t>Ręczne kopanie rowów dla kabli o głębokości do 0.8 m i szer. dna do 0.6 m w gruncie kat. III</t>
  </si>
  <si>
    <t>Ręczne kopanie rowów dla kabli o głębok.do 1.0 m i szer.dna do 0.4 w gruncie kat. III</t>
  </si>
  <si>
    <t>Ręczne zasypywanie rowów dla kabli o głębok.do 0.6 m i szer.dna do 0.4 m w gruncie kat. III</t>
  </si>
  <si>
    <t>Ręczne zasypywanie rowów dla kabli o głębokości do 0.6 m i szer. dna do 0.6 m w gruncie kat. III</t>
  </si>
  <si>
    <t>Ręczne zasypywanie rowów dla kabli o głębok.do 0.8 m i szer.dna do 0.4 m w gruncie kat. III</t>
  </si>
  <si>
    <t>Rozebranie chodników, wysepek przystankowych i przejść dla pieszych z płyt betonowych 35x35x5 cm na podsypce cementowo-piaskowej</t>
  </si>
  <si>
    <t>Układanie nawierzchni chodników i placów z betonowej kostki brukowej gr. 6 i 8 cm - 21-50 elementów/m2  - 30% kostka nowa</t>
  </si>
  <si>
    <t>Mechaniczne przepychanie rur stalowych o średnicy do 100 mm pod drogami i nasypami - za pierwszą rurę</t>
  </si>
  <si>
    <t>Mechaniczne przepychanie rur stalowych o średnicy do 100 mm pod drogami i nasypami - za każdą następną rurę</t>
  </si>
  <si>
    <t>Przygotowanie podłoża pod mocowanie osprzętu przez przykręcenie do kołków plastikowych w podłożu z cegły</t>
  </si>
  <si>
    <t>Montaż na gotowym podłożu odgałęźników bryzgoszczelnychpuszka do kabli 5-żył 4x4mm2 - 1sztpuszka do kabli 5-żył 4x2,5mm2 - 27szt</t>
  </si>
  <si>
    <t>Układanie rur ochronnych z PCW o średnicy do 75 mm w wykopie - DVK 50</t>
  </si>
  <si>
    <t>Układanie rur ochronnych z PCW o średnicy do 110 mm w wykopie - DVK 110</t>
  </si>
  <si>
    <t>Nasypanie warstwy piasku grub. 0.1 m na dno rowu kablowego o szer.do 0.4 m</t>
  </si>
  <si>
    <t>Nasypanie warstwy piasku grubości 0.1 m na dno rowu kablowego o szer.do 0.6 m</t>
  </si>
  <si>
    <t>Ręczne układanie kabli wielożyłowych o masie do 3.0 kg/m na napięcie znamionowe poniżej 110 kV w rowach kablowych - YAKY 4x150</t>
  </si>
  <si>
    <t>Układanie kabli wielożyłowych o masie do 3.0 kg/m na napięcie znamionowe poniżej 110 kV w rurach pustakach lub kanałach zamkniętych - YAKY 4x150</t>
  </si>
  <si>
    <t>Ręczne układanie kabli wielożyłowych o masie do 1.0 kg/m na napięcie znamionowe poniżej 110 kV w rowach kablowych - YAKY 4x25</t>
  </si>
  <si>
    <t>Układanie kabli wielożyłowych o masie do 1.0 kg/m na napięcie znamionowe poniżej 110 kV w rurach pustakach lub kanałach zamkniętych - YAKY 4x25</t>
  </si>
  <si>
    <t>Ręczne układanie kabli wielożyłowych o masie do 5.5 kg/m na napięcie znamionowe poniżej 110 kV w rowach kablowych - YKYżo 5x70</t>
  </si>
  <si>
    <t>Układanie kabli wielożyłowych o masie do 5.5 kg/m na napięcie znamionowe poniżej 110 kV w rurach pustakach lub kanałach zamkniętych - YKYżo 5x70</t>
  </si>
  <si>
    <t>Ręczne układanie kabli wielożyłowych o masie do 2.0 kg/m na napięcie znamionowe poniżej 110 kV w rowach kablowych - YKYżo 5x16</t>
  </si>
  <si>
    <t>Układanie kabli wielożyłowych o masie do 3.0 kg/m na napięcie znamionowe poniżej 110 kV w rurach pustakach lub kanałach zamkniętych - YKYżo 5x16</t>
  </si>
  <si>
    <t>Ręczne układanie kabli wielożyłowych o masie do 1.0 kg/m na napięcie znamionowe poniżej 110 kV w rowach kablowych - YKYżo 5x6</t>
  </si>
  <si>
    <t>Układanie kabli wielożyłowych o masie do 1.0 kg/m na napięcie znamionowe poniżej 110 kV w rurach pustakach lub kanałach zamkniętych - YKYżo 5x6</t>
  </si>
  <si>
    <t>Ręczne układanie kabli wielożyłowych o masie do 0.5 kg/m na napięcie znamionowe poniżej 110 kV w rowach kablowych - YKYżo 5x4</t>
  </si>
  <si>
    <t>Układanie kabli wielożyłowych o masie do 0.5 kg/m na napięcie znamionowe poniżej 110 kV w rurach pustakach lub kanałach zamkniętych - YKYżo 5x4</t>
  </si>
  <si>
    <t>Ręczne układanie kabli wielożyłowych o masie do 0.5 kg/m na napięcie znamionowe poniżej 110 kV w rowach kablowych - YKYżo 5x2,5</t>
  </si>
  <si>
    <t>Układanie kabli wielożyłowych o masie do 0.5 kg/m na napięcie znamionowe poniżej 110 kV w rurach pustakach lub kanałach zamkniętych - YKYżo 5x2,5</t>
  </si>
  <si>
    <t>Ręczne układanie kabli wielożyłowych o masie do 0.5 kg/m na napięcie znamionowe poniżej 110 kV w rowach kablowych - YKYżo 3x2,5</t>
  </si>
  <si>
    <t>Układanie kabli wielożyłowych o masie do 0.5 kg/m na napięcie znamionowe poniżej 110 kV w rurach pustakach lub kanałach zamkniętych - YKYżo 3x2,5</t>
  </si>
  <si>
    <t>Montaż końcówek przez zaciskanie - przekrój żył do 50 mm2</t>
  </si>
  <si>
    <t>Podłączenie przewodów pojedynczych pod zaciski lub bolce; przekrój żyły do 50 mm2 - przewód LgYżo 1x25</t>
  </si>
  <si>
    <t>Montaż uziomu powierzchniowego w wykopie o głębokości do 0.8 m w gruncie kat.III - Płaskownik Fe/Zn 20x3</t>
  </si>
  <si>
    <t>Montaż uziomu rurowego lub ze stali profilowej wykonanego przez wbijanie młotem ręcznym - dł. uziemiacza do 3m - kat.gr.III</t>
  </si>
  <si>
    <t>Układanie bednarki w rowach kablowych -  - Płaskownik Fe/Zn 20x3</t>
  </si>
  <si>
    <t>Łączenie przewodów uziemiających przez spawanie w wykopie - bednarka 120 mm2</t>
  </si>
  <si>
    <t>Montaż słupków dekoracyjnych  z gniazdem</t>
  </si>
  <si>
    <t>Budowa studni kablowych prefabrykowanych rozdzielczych SK-2 wieloelementowych w gruncie kat.III - Studnia kablowa z tymczasową rozdzielnicą elektryczną - SK1, SK2, SK3, SK5</t>
  </si>
  <si>
    <t>Budowa studni kablowych prefabrykowanych magistralnych SK-6 monolitycznych w gruncie kat.III - Studnia kablowa z tymczasową rozdzielnicą elektryczną - SK4</t>
  </si>
  <si>
    <t>Szafki kablowe o masie 200 kg - rozdzielnica główna RG</t>
  </si>
  <si>
    <t>Montaż głowic kablowych - zarobienie na sucho końca kabla 4-żyłowego o przekroju do 400 mm2 na napięcie do 1 kV o izolacji i powłoce z tworzyw sztucznych</t>
  </si>
  <si>
    <t>Montaż głowic kablowych - zarobienie na sucho końca kabla 4-żyłowego o przekroju do 50 mm2 na napięcie do 1 kV o izolacji i powłoce z tworzyw sztucznych</t>
  </si>
  <si>
    <t>Montaż głowic kablowych - zarobienie na sucho końca kabla 5-żyłowego o przekroju do 120 mm2 na napięcie do 1 kV o izolacji i powłoce z tworzyw sztucznych</t>
  </si>
  <si>
    <t>Montaż głowic kablowych - zarobienie na sucho końca kabla 5-żyłowego o przekroju do 16 mm2 na napięcie do 1 kV o izolacji i powłoce z tworzyw sztucznych</t>
  </si>
  <si>
    <t>Podłączenie przewodów kabelkowych pod zaciski lub bolce; przekrój żył do 6 mm2</t>
  </si>
  <si>
    <t>szt.żył</t>
  </si>
  <si>
    <t>Podłączenie przewodów kabelkowych pod zaciski lub bolce; przekrój żył do 4 mm2</t>
  </si>
  <si>
    <t>Podłączenie przewodów kabelkowych pod zaciski lub bolce; przekrój żył do 2.5 mm2</t>
  </si>
  <si>
    <t>Badanie złącza sieci ochronnej lub uziemiającej</t>
  </si>
  <si>
    <t>Badanie odcinków linii kablowych do 1 kV</t>
  </si>
  <si>
    <t>odc.</t>
  </si>
  <si>
    <t>Ręczne stawianie słupów oświetleniowych o masie do 250 kg w gruncie kat.I-III - słup SAL6,54 SK5 WP1 A + fundament</t>
  </si>
  <si>
    <t>Ręczne stawianie słupów oświetleniowych o masie do 250 kg w gruncie kat.I-III - słup SAL4,58 SK5 WP1 A + fundament</t>
  </si>
  <si>
    <t>Ręczne stawianie słupów oświetleniowych o masie do 250 kg w gruncie kat.I-III - słup SAL4,58 SK5 + fundament</t>
  </si>
  <si>
    <t>Montaż na zamontowanym wysięgniku opraw do lamp sodowych (1 lampa w oprawie)Oprawy: A,B - 18szt, F - 11szt</t>
  </si>
  <si>
    <t>Montaż na gotowym podłożu opraw oświetleniowychmontowanych w murkach i ziemi:oprawa C - 39sztoprawa D - 17sztoprawa G - 6sztoprawa H - 14szt</t>
  </si>
  <si>
    <t>Przygotowanie podłoża pod oprawy oświetleniowe przykręcane na betonie mocowane na kołkach kotwiących (il.mocowań 2)</t>
  </si>
  <si>
    <t>Montaż na gotowym podłożu opraw świetlówkowych tunelowych w obudowie z tworzyw sztucznych - przykręcanych -1x40Woprawa E1 - 12sztoprawa E2 - 22sztoprawa E3 - 33sztoprawa na wiacie przystankowej - 2szt.</t>
  </si>
  <si>
    <t>Montaż rur instalacyjnych o średnicy do 28 mm w konstrukcjach betonowych wykonywanych w technologii monolitycznej</t>
  </si>
  <si>
    <t>Rury winidurowe o średnicy do 20 mm układane n.t. na gotowych uchwytach</t>
  </si>
  <si>
    <t>Montaż złączek kablowych w słupieZK-2-03 - 29 sztIZK-2-02 - 58 sztIZK-2-01 - 29 szt</t>
  </si>
  <si>
    <t>Wciąganie przewodów do słupa - YDYżo 3x2,5</t>
  </si>
  <si>
    <t>Przewody kabelkowe o łącznym przekroju żył do 7.5 mm2 wciągane do rur - YDYżo 3x2,5</t>
  </si>
  <si>
    <t>Rury winidurowe o śr. do 20 mm układane n.t. na gotowych uchwytachRL16</t>
  </si>
  <si>
    <t>Rury winidurowe o śr. do 28 mm układane n.t. na gotowych uchwytachRL25</t>
  </si>
  <si>
    <t>Przewody kabelkowe w powłoce polwinitowej (łączny przekr.żył Cu-6/Al-12 mm2) wciągane do rurYDY 2x1,5</t>
  </si>
  <si>
    <t>Przewody kabelkowe w powłoce polwinitowej (łączny przekr.żył Cu-6/Al-12 mm2) wciągane do rurYDYżo 3x1,5</t>
  </si>
  <si>
    <t>Przewody kabelkowe w powłoce polwinitowej (łączny przekr.żył Cu-6/Al-12 mm2) wciągane do rurYDYżo 4x1,5</t>
  </si>
  <si>
    <t>Przewody kabelkowe w powłoce polwinitowej (łączny przekr.żył Cu-6/Al-12 mm2) wciągane do rurYDYżo 3x2,5</t>
  </si>
  <si>
    <t>Przewody kabelkowe w powłoce polwinitowej (łączny przekr.żył Cu-6/Al-12 mm2) wciągane do rurYDYżo 5x2,5</t>
  </si>
  <si>
    <t>Montaż uchwytów pod przewody kabelkowe układane pojedynczo z przyg.podłoża mechanicznie - przykręcanie do kołków plast.w podłożu beton. - uchwyty pod linkę LgYżo 4</t>
  </si>
  <si>
    <t>Przewody kabelkowe n.t. w powłocepolwinitowej (łączny przekrój żył do 24-Cu/40-Al mm2) mocowane na uprzednio zainstalowanych uchwytach odstępowychLgYżo 4</t>
  </si>
  <si>
    <t>Przygotowanie podłoża pod mocowanie osprzętu przez przykręcenie do kołków plast.w podłożu z cegły</t>
  </si>
  <si>
    <t>Montaż na gotowym podłożu odgałęźników bryzgoszczelnych bakelitowych bezśrubowo z podłączeniem przewodów kabelkowych do 2.5 mm2 w powłoce polwinitowej (4 wyloty)</t>
  </si>
  <si>
    <t>Montaż do gotowego podłoża gniazd wtyczkowych bryzgoszczelnych 2-bieg.z uziemieniem przykręcanych 16A/2.5mm2 z podłączeniem</t>
  </si>
  <si>
    <t>Montaż do gotowego podłoża gniazd wtyczkowych bryzgoszczelnych 3-biegunowych z uziemieniem przykręcanych 16A/2.5 mm2 z podłączeniem</t>
  </si>
  <si>
    <t>Montaż na gotowym podłożu łączników bryzgoszczelnych bakelitowych jednobiegunowych, przycisków mocowanych przez przykręcenie z podłączeniem</t>
  </si>
  <si>
    <t>Mocowanie na gotowym podłożu aparatów o masie do 2.5 kg bez częściowego rozebrania i podłączenia (il. otworów mocujących do 2)GSW</t>
  </si>
  <si>
    <t>Montaż z podłączeniem na gotowym podłożu opraw świetlówkowych z blachy stalowej z kloszem lub rastrem 2x40W - przykręcanych-końcowych</t>
  </si>
  <si>
    <t>Osadzenie w podłożu kołków plastykowych rozporowych w gotowych ślepych otworach.</t>
  </si>
  <si>
    <t>Mechaniczne wykonanie ślepych otworów w betonie głęb.do 8cm i śr.do 10mm</t>
  </si>
  <si>
    <t>Montaż skrzynek i rozdzielnic skrzynkowych o masie do 20kg wraz z konstrukcją - mocowanie przez przykręcenie do gotowego podłoża - rozdzielnica RF</t>
  </si>
  <si>
    <t>Podłączenie przewodów kabelkowych  pod zaciski lub bolce; przekrój żył do 2.5 mm2</t>
  </si>
  <si>
    <t>Sprawdzenie i pomiar kompletnego 1-fazowego obwodu elektrycznego niskiego napięcia</t>
  </si>
  <si>
    <t>3 Wyrównanie pokryw istniejących studni kablowych</t>
  </si>
  <si>
    <t>Podwyższenie o 20 cm ramy studni 500x1000</t>
  </si>
  <si>
    <t>Obniżenie o 20 cm ramy studni 500x1000</t>
  </si>
  <si>
    <t xml:space="preserve">Odwodnienie wykopów igłofiltrami - </t>
  </si>
  <si>
    <t xml:space="preserve">Odwodnienie wykopów igłofiltrami </t>
  </si>
  <si>
    <t>Odwodnienie wykopów igłofiltrami -</t>
  </si>
  <si>
    <t xml:space="preserve">ROBOTY TELETECHNICZNE </t>
  </si>
  <si>
    <t>Rozebranie mechaniczne podbudowy z kruszywa kamiennego o grubości 15cm</t>
  </si>
  <si>
    <t>1.1.2. Rozebranie nawierzchni z kostki i płyt kamiennych i betonowych</t>
  </si>
  <si>
    <t>Rozebranie nawierzchni z kostki betonowej na podsypce cementowo-piaskowej z wypełnieniem spoin</t>
  </si>
  <si>
    <t>Rozebranie chodników,wysepek przystankowych i przejść dla pieszych z płyt kamiennych</t>
  </si>
  <si>
    <t>6</t>
  </si>
  <si>
    <t>Rozebranie chodników,wysepek przystankowych i przejść dla pieszych z płyt betonowych o wymiarach 20x20cm na podsypce cementowo-piaskowej</t>
  </si>
  <si>
    <t>7</t>
  </si>
  <si>
    <t>Rozebranie chodników,wysepek przystankowych i przejść dla pieszych z płyt betonowych o wymiarach 30x30cm na podsypce cementowo-piaskowej</t>
  </si>
  <si>
    <t>8</t>
  </si>
  <si>
    <t>Rozebranie mechaniczne nawierzchni z brukowca o wysokości 16-20cm</t>
  </si>
  <si>
    <t>9</t>
  </si>
  <si>
    <t>Rozebranie mechaniczne nawierzchni z kostki kamiennej rzędowej o wysokości 18cm na podsypce cementowo-piaskowej</t>
  </si>
  <si>
    <t>10</t>
  </si>
  <si>
    <t>Rozebranie oporników kamiennych o wymiarach 20x35cm, na podsypce cementowo-piaskowej</t>
  </si>
  <si>
    <t>m</t>
  </si>
  <si>
    <t>11</t>
  </si>
  <si>
    <t>Rozebranie krawężników betonowych o wymiarach 15x30cm, na podsypce cementowo-piaskowej</t>
  </si>
  <si>
    <t>12</t>
  </si>
  <si>
    <t>Rozebranie obrzeży o wymiarach 8x30cm, na podsypce piaskowej</t>
  </si>
  <si>
    <t>1.1.3. Wywóz materiałów i utylizacja</t>
  </si>
  <si>
    <t>13</t>
  </si>
  <si>
    <t>Ręczny załadunek i wyładunek materiałów budowlanych na samochody lub przyczepy skrzyniowe - ładunek kategorii III</t>
  </si>
  <si>
    <t>t</t>
  </si>
  <si>
    <t>14</t>
  </si>
  <si>
    <t>Transport wewnętrzny samochodem o ładowności ponad 5 do 10t materiałów sztukowych o masie od 200 do 1000kg z załadunkiem i wyładunkiem mechanicznym - 10 km</t>
  </si>
  <si>
    <t>15</t>
  </si>
  <si>
    <t>Nakłady uzupełniające do tablicy 1507 na transport materiałów sztukowych na dalsze 0,5km ponad 0,5km samochodem skrzyniowym o ładowności ponad 5 do 10t (Krotność= 19)</t>
  </si>
  <si>
    <t>16</t>
  </si>
  <si>
    <t>Wywiezienie gruzu z terenu rozbiórki ładowanego koparko-ładowarką na samochody samowyładowcze przy obsłudze 3 samochodów na zmianę roboczą i mechaniczne wyładowanie</t>
  </si>
  <si>
    <t>m3</t>
  </si>
  <si>
    <t>17</t>
  </si>
  <si>
    <t>Transport gruzu z terenu rozbiórki samochodem ciężarowym na odległość 1km mechanicznie ładowanego i wyładowanego</t>
  </si>
  <si>
    <t>18</t>
  </si>
  <si>
    <t>Transport gruzu z terenu rozbiórki samochodem ciężarowym na odległość 1km mechanicznie ładowanego i wyładowanego - nakłady uzupełniające na każdy dalszy rozpoczęty km ponad 1km odległości - do 10km (Krotność= 9)</t>
  </si>
  <si>
    <t>19</t>
  </si>
  <si>
    <t>Opłata za wysypisko - gruz</t>
  </si>
  <si>
    <t>1.1.4. Nawierzchnie trawiaste</t>
  </si>
  <si>
    <t>20</t>
  </si>
  <si>
    <r>
      <t xml:space="preserve">Wykopy ręczne o głębok.do 2 m w gruncie kat. III wraz z zasypaniem dla słupow </t>
    </r>
    <r>
      <rPr>
        <sz val="8"/>
        <color indexed="10"/>
        <rFont val="Arial"/>
        <family val="2"/>
      </rPr>
      <t>oświetleniowych</t>
    </r>
  </si>
  <si>
    <t>Pierwszy pomiar uziemienia</t>
  </si>
  <si>
    <t>Pomiar połączeń wyrównawczych</t>
  </si>
  <si>
    <t>Następny pomiar uziemienia</t>
  </si>
  <si>
    <t>Montaż bramy hotspot wraz z zasilaczem w obudowie hermetycznej</t>
  </si>
  <si>
    <t>Montaż punktu hotspot na słupie oświetleniowym</t>
  </si>
  <si>
    <t xml:space="preserve"> Instalacje elektryczne wewnętrzne w komorze technologicznej fontanny</t>
  </si>
  <si>
    <t>Montaż uchwytów pod rury winidurowe o śr. do 28 mm układane pojedynczo z przygotowaniem podłoża mechanicznie - przykręcenie do kołków plastykowych w podłożu z cegły</t>
  </si>
  <si>
    <t>Pomiary natężenia oświetlenia</t>
  </si>
  <si>
    <r>
      <t xml:space="preserve">Montaż uchwytów pod rury winidurowe </t>
    </r>
    <r>
      <rPr>
        <sz val="8"/>
        <color indexed="10"/>
        <rFont val="Arial"/>
        <family val="2"/>
      </rPr>
      <t xml:space="preserve">o śr. do 28 mm </t>
    </r>
    <r>
      <rPr>
        <sz val="8"/>
        <rFont val="Arial"/>
        <family val="0"/>
      </rPr>
      <t>układane pojedynczo z przygotowaniem podłoża mechanicznie - przykręcenie do kołków plastykowych w podłożu betonowym</t>
    </r>
  </si>
  <si>
    <r>
      <t xml:space="preserve">WENTYLACJA MECHANICZNA KOMORY </t>
    </r>
    <r>
      <rPr>
        <b/>
        <sz val="8"/>
        <color indexed="10"/>
        <rFont val="Arial"/>
        <family val="2"/>
      </rPr>
      <t xml:space="preserve">TECHNOLOGICZNEJ </t>
    </r>
    <r>
      <rPr>
        <b/>
        <sz val="8"/>
        <rFont val="Arial"/>
        <family val="0"/>
      </rPr>
      <t xml:space="preserve">FONTANN </t>
    </r>
  </si>
  <si>
    <r>
      <t xml:space="preserve">1.9. KOMORA </t>
    </r>
    <r>
      <rPr>
        <b/>
        <sz val="8"/>
        <color indexed="10"/>
        <rFont val="Arial"/>
        <family val="2"/>
      </rPr>
      <t xml:space="preserve">TECHNOLOGICZNA FONTANN </t>
    </r>
  </si>
  <si>
    <r>
      <t xml:space="preserve">Szafa sterująca elementami technologii, wyposażenie według opisu </t>
    </r>
    <r>
      <rPr>
        <sz val="8"/>
        <color indexed="10"/>
        <rFont val="Arial"/>
        <family val="2"/>
      </rPr>
      <t xml:space="preserve">technicznego </t>
    </r>
    <r>
      <rPr>
        <sz val="8"/>
        <rFont val="Arial"/>
        <family val="0"/>
      </rPr>
      <t>i schematu z rysunkowej części projektu,</t>
    </r>
    <r>
      <rPr>
        <sz val="8"/>
        <color indexed="10"/>
        <rFont val="Arial"/>
        <family val="2"/>
      </rPr>
      <t xml:space="preserve"> wraz ze sterownikiem centralnym zarządzającym pracą oświetlenia LED, falowników i pozostałych urządzeń technologicznych</t>
    </r>
  </si>
  <si>
    <t>Dwa różne programy pracy sterownika centralnego zarządzającego pracą oświetlenia LED, falowników i pozostałych urządzeń technologicznych oraz aplikacja wraz z interfejsem umożliwiająca Zamawiającemu samodzielne tworzenie programów pracy sterownika centralnego.</t>
  </si>
  <si>
    <r>
      <t xml:space="preserve">Okablowanie urządzeń technologii </t>
    </r>
    <r>
      <rPr>
        <sz val="8"/>
        <color indexed="10"/>
        <rFont val="Arial"/>
        <family val="2"/>
      </rPr>
      <t>fontann i cieku wodnego (zasilania rozdzielnicy sterującej, pomp, oświetlenia LED, czujników, regulatorów, elektrozaworów  itd.) wraz z rurami osłonowymi.</t>
    </r>
  </si>
  <si>
    <r>
      <t>1.8.</t>
    </r>
    <r>
      <rPr>
        <b/>
        <sz val="8"/>
        <color indexed="10"/>
        <rFont val="Arial"/>
        <family val="2"/>
      </rPr>
      <t xml:space="preserve"> TECHNOLOGIA FONTANN</t>
    </r>
  </si>
  <si>
    <r>
      <t xml:space="preserve">Pompa obiegowa P4 dla dysz fontanny 01, odśrodkowa, filtr wstępny zanieczyszczeń, obudowa z żeliwa, uszczelnienie mechaniczne ze stali nierdzewnej, zabezpieczenie silnika IP54, prędkość obrotowa silnika 3000 obr/min, przyłącza DN50-2", moc 3 kW, 400V, 01189, komplet z obejściem pompy typu bypass, </t>
    </r>
    <r>
      <rPr>
        <sz val="8"/>
        <color indexed="10"/>
        <rFont val="Arial"/>
        <family val="2"/>
      </rPr>
      <t>wraz z rurociągami technologicznymi i osprzętem, (instalacją zewnętrzną)</t>
    </r>
  </si>
  <si>
    <r>
      <t xml:space="preserve">Pompa obiegowa P3 dla dysz fontanny 02, odśrodkowa, filtr wstępny zanieczyszczeń, obudowa z żeliwa, uszczelnienie mechaniczne ze stali nierdzewnej, zabezpieczenie silnika IP54, prędkość obrotowa silnika 3000 obr/min, przyłącza DN50-2", moc 2 kW, 400V, 01187, komplet z obejściem pompy typu bypass, </t>
    </r>
    <r>
      <rPr>
        <sz val="8"/>
        <color indexed="10"/>
        <rFont val="Arial"/>
        <family val="2"/>
      </rPr>
      <t>wraz z rurociągami technologicznymi i osprzętem, (instalacją zewnętrzną)</t>
    </r>
  </si>
  <si>
    <r>
      <t xml:space="preserve">Pompa obiegowa P1 i P2 dla dysz fontanny 03, odśrodkowa, filtr wstępny zanieczyszczeń, obudowa z żeliwa, uszczelnienie mechaniczne ze stali nierdzewnej, zabezpieczenie silnika IP54, prędkość obrotowa silnika 3000 obr/min, przyłącza DN65-3", moc 4 kW, 400V, 01191, komplet z obejściem pompy typu bypass,  </t>
    </r>
    <r>
      <rPr>
        <sz val="8"/>
        <color indexed="10"/>
        <rFont val="Arial"/>
        <family val="2"/>
      </rPr>
      <t>wraz z rurociągami technologicznymi i osprzętem, (instalacją zewnętrzną)</t>
    </r>
  </si>
  <si>
    <r>
      <t xml:space="preserve">Pompa obiegowa P5 dla cieku wodnego, odśrodkowa, filtr wstępny zanieczyszczeń, obudowa z żeliwa, uszczelnienie mechaniczne ze stali nierdzewnej, zabezpieczenie silnika IP54, prędkość obrotowa silnika 3000 obr/min, przyłącza DN50-2", moc 2 kW, 400V, 01187, komplet z obejściem pompy typu bypass, </t>
    </r>
    <r>
      <rPr>
        <sz val="8"/>
        <color indexed="10"/>
        <rFont val="Arial"/>
        <family val="2"/>
      </rPr>
      <t>wraz z rurociągiem  technologicznym i osprzętem, (instalacją zewnętrzną)</t>
    </r>
  </si>
  <si>
    <t>Pompa odwadniająca komorę technologiczną wraz z osprzętem</t>
  </si>
  <si>
    <t>Kpl.</t>
  </si>
  <si>
    <r>
      <t xml:space="preserve">Komplet orurowania technologicznego dla dysz, armatura odcinająca, </t>
    </r>
    <r>
      <rPr>
        <sz val="8"/>
        <color indexed="10"/>
        <rFont val="Arial"/>
        <family val="2"/>
      </rPr>
      <t xml:space="preserve"> dla fontann 01, 02, 03, cieku wodnego </t>
    </r>
  </si>
  <si>
    <t>Mechaniczne zdjęcie spycharką warstwy ziemi urodzajnej z gruntu zadarnionego</t>
  </si>
  <si>
    <t>21</t>
  </si>
  <si>
    <t>Wywiezienie gruzu z terenu rozbiórki ładowanego koparko-ładowarką na samochody samowyładowcze przy obsłudze 3 samochodów na zmianę roboczą i mechaniczne wyładowanie - wywóz z terenów - wywóz ziemi trawiastej</t>
  </si>
  <si>
    <t>22</t>
  </si>
  <si>
    <t>Transport gruzu z terenu rozbiórki samochodem ciężarowym na odległość 1km mechanicznie ładowanego i wyładowanego - wywóz ziemi trawiastej</t>
  </si>
  <si>
    <t>23</t>
  </si>
  <si>
    <t>Transport gruzu z terenu rozbiórki samochodem ciężarowym na odległość 1km mechanicznie ładowanego i wyładowanego - nakłady uzupełniające na każdy dalszy rozpoczęty km ponad 1km odległości - do 10km - wywóz ziemi trawiastej (Krotność= 9)</t>
  </si>
  <si>
    <t>24</t>
  </si>
  <si>
    <t>Opłata za wysypisko - ziemia zanieczyszczona</t>
  </si>
  <si>
    <t>1.1.5. Zieleń do wycinki</t>
  </si>
  <si>
    <t>25</t>
  </si>
  <si>
    <t>Ręczne ścinanie i karczowanie krzaków i podszyć średniej gęstości</t>
  </si>
  <si>
    <t>ha</t>
  </si>
  <si>
    <t>26</t>
  </si>
  <si>
    <t>Transport gałęzi na odległość do 2km - wywóz  10 km</t>
  </si>
  <si>
    <t>mp</t>
  </si>
  <si>
    <t>27</t>
  </si>
  <si>
    <t>Dopłata za każde 0,5km ponad 2km transportu karpiny i gałęzi (Krotność= 16)</t>
  </si>
  <si>
    <t>1.1.6. Demontaż WC</t>
  </si>
  <si>
    <t>28</t>
  </si>
  <si>
    <t>Demontaż WC</t>
  </si>
  <si>
    <t>szt</t>
  </si>
  <si>
    <t>29</t>
  </si>
  <si>
    <t>Rozbiórka elementów konstrukcji betonowych zbrojonych</t>
  </si>
  <si>
    <t>30</t>
  </si>
  <si>
    <t>Zasypanie wykopów spycharkami gąsienicowymi 74kW (100KM) z przemieszczeniem gruntu kategorii I-III na odległość do 10m - zasypanie wykopu po zdemontowanym budynku wc</t>
  </si>
  <si>
    <t>31</t>
  </si>
  <si>
    <t>32</t>
  </si>
  <si>
    <t>33</t>
  </si>
  <si>
    <t>Transport gruzu z terenu rozbiórki samochodem ciężarowym na odległość 1km mechanicznie ładowanego i wyładowanego - nakłady uzupełniające na każdy dalszy rozpoczęty km ponad 1km odległości - do 15km (Krotność= 9)</t>
  </si>
  <si>
    <t>34</t>
  </si>
  <si>
    <t>1.2. NAWIERZCHNIE</t>
  </si>
  <si>
    <t>1.2.1. Regulacja nawierzchni</t>
  </si>
  <si>
    <t>35</t>
  </si>
  <si>
    <t>Regulacja powierzchni isniejącej w miejscu dowiązania do nawierzchni projektowanej</t>
  </si>
  <si>
    <t>36</t>
  </si>
  <si>
    <t>Ława betonowa z oporem pod krawężniki o wym. 35x45cm</t>
  </si>
  <si>
    <t>37</t>
  </si>
  <si>
    <t>Opornik kamienny o wymiarach 15x30cm</t>
  </si>
  <si>
    <t>1.2.2. Nawierzchni - Konstrukcja 1</t>
  </si>
  <si>
    <t>38</t>
  </si>
  <si>
    <t>Koryta o głębokości 20 cm wykonywane mechanicznie na całej szerokości jezdni i chodników w gruncie kategorii I-IV</t>
  </si>
  <si>
    <t>39</t>
  </si>
  <si>
    <t>Koryta wykonywane mechanicznie na całej szerokości jezdni i chodników w gruncie kategorii I-IV - za każde dalsze 5cm ponad 20cm (Krotność= 8,6)</t>
  </si>
  <si>
    <t>40</t>
  </si>
  <si>
    <t>Profilowanie i zagęszczanie mechaniczne podłoża pod warstwy konstrukcyjne nawierzchni w gruncie kategorii I-IV</t>
  </si>
  <si>
    <t>41</t>
  </si>
  <si>
    <t>Warstwa dolna podbudowy z kruszywa naturalnego o grubości po zagęszczeniu 20cm</t>
  </si>
  <si>
    <t>42</t>
  </si>
  <si>
    <t>Warstwa dolna podbudowy z kruszywa naturalnego o grubości po zagęszczeniu 20cm - za każdy dalszy 1cm (Krotność= 10)</t>
  </si>
  <si>
    <t>43</t>
  </si>
  <si>
    <t>Warstwa dolna podbudowy z kruszywa łamanego o grubości po zagęszczeniu 15cm</t>
  </si>
  <si>
    <t>44</t>
  </si>
  <si>
    <t>Warstwa dolna podbudowy z kruszywa łamanego o grubości po zagęszczeniu 15cm - za każdy dalszy 1cm (Krotność= 5)</t>
  </si>
  <si>
    <t>45</t>
  </si>
  <si>
    <t>Warstwy podsypkowe cementowo-piaskowe, zagęszczane mechanicznie o grubości po zagęszczeniu 3cm</t>
  </si>
  <si>
    <t>46</t>
  </si>
  <si>
    <t>Warstwy podsypkowe cementowo-piaskowe zagęszczane mechanicznie - za każdy dalszy 1cm ponad 3cm (Krotność= 2)</t>
  </si>
  <si>
    <t>47</t>
  </si>
  <si>
    <t>Chodniki z płyt z konglomeratu kamiennego 30x60cm na podsypce cementowo-piaskowej, z wypełnieniem spoin zaprawą cementową - kolor jasno-szary</t>
  </si>
  <si>
    <t>1.2.3. Nawierzchni - Konstrukcja 2</t>
  </si>
  <si>
    <t>48</t>
  </si>
  <si>
    <t>49</t>
  </si>
  <si>
    <t>Koryta wykonywane mechanicznie na całej szerokości jezdni i chodników w gruncie kategorii I-IV - za każde dalsze 5cm ponad 20cm (Krotność= 10,2)</t>
  </si>
  <si>
    <t>50</t>
  </si>
  <si>
    <t>51</t>
  </si>
  <si>
    <t>52</t>
  </si>
  <si>
    <t>53</t>
  </si>
  <si>
    <t>54</t>
  </si>
  <si>
    <t>55</t>
  </si>
  <si>
    <t>56</t>
  </si>
  <si>
    <t>57</t>
  </si>
  <si>
    <t>Chodniki z płyt granitowych płomieniowanych 60x120 o wysokości 12cm na podsypce cementowo-piaskowej - kolor jasnoszary</t>
  </si>
  <si>
    <t>58</t>
  </si>
  <si>
    <t>Spoinowanie bruków - spoina z żywicy chemoutwardzalnej przepuszczalnej</t>
  </si>
  <si>
    <t>59</t>
  </si>
  <si>
    <t>Zabezpieczenie nawierzchni - Impregnat do płyt klamiennych Nano</t>
  </si>
  <si>
    <t>1.2.4. Nawierzchni - Konstrukcja 3A</t>
  </si>
  <si>
    <t>60</t>
  </si>
  <si>
    <t>61</t>
  </si>
  <si>
    <t>Koryta wykonywane mechanicznie na całej szerokości jezdni i chodników w gruncie kategorii I-IV - za każde dalsze 5cm ponad 20cm (Krotność= 9)</t>
  </si>
  <si>
    <t>62</t>
  </si>
  <si>
    <t>63</t>
  </si>
  <si>
    <t>64</t>
  </si>
  <si>
    <t>65</t>
  </si>
  <si>
    <t>66</t>
  </si>
  <si>
    <t>67</t>
  </si>
  <si>
    <t>68</t>
  </si>
  <si>
    <t>69</t>
  </si>
  <si>
    <t>Chodniki z kostki kamiennej granitowej 9/11 cm, góra cięta i płomieniowana na podsypce cementowo-piaskowej - kolor jasno-szary</t>
  </si>
  <si>
    <t>70</t>
  </si>
  <si>
    <t>Spoinowanie bruków z kostki granitowej - spoina z żywicy chemoutwardzalnej przepuszczalnej</t>
  </si>
  <si>
    <t>1.2.5. Nawierzchni - Konstrukcja 3B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</si>
  <si>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</si>
  <si>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</si>
  <si>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</si>
  <si>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</si>
  <si>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</si>
  <si>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</si>
  <si>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</si>
  <si>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</si>
  <si>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</si>
  <si>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</si>
  <si>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Chodniki z kostki kamiennej granitowej 9/11 cm, góra cięta i płomieniowana na podsypce cementowo-piaskowej - kolor czarny</t>
  </si>
  <si>
    <t>81</t>
  </si>
  <si>
    <t>1.2.6. Nawierzchni - Konstrukcja 4</t>
  </si>
  <si>
    <t>82</t>
  </si>
  <si>
    <t>83</t>
  </si>
  <si>
    <t>84</t>
  </si>
  <si>
    <t>85</t>
  </si>
  <si>
    <t>Warstwa dolna podbudowy z kruszywa naturalnego o grubości po zagęszczeniu 20cm - za każdy dalszy 1cm (Krotność= 16)</t>
  </si>
  <si>
    <t>86</t>
  </si>
  <si>
    <t>87</t>
  </si>
  <si>
    <t>88</t>
  </si>
  <si>
    <t>Nawierzchnia mineralna np typu Hanse Mineral 0/16 gr 5cm</t>
  </si>
  <si>
    <t>89</t>
  </si>
  <si>
    <t>Nawierzchnia mineralna np typu Hanse Grand 0/8 gr 3cm</t>
  </si>
  <si>
    <t>1.2.7. Nawierzchni - Konstrukcja 5A</t>
  </si>
  <si>
    <t>90</t>
  </si>
  <si>
    <t>91</t>
  </si>
  <si>
    <t>Koryta wykonywane mechanicznie na całej szerokości jezdni i chodników w gruncie kategorii I-IV - za każde dalsze 5cm ponad 20cm (Krotność= 7,4)</t>
  </si>
  <si>
    <t>92</t>
  </si>
  <si>
    <t>93</t>
  </si>
  <si>
    <t>94</t>
  </si>
  <si>
    <t>95</t>
  </si>
  <si>
    <t>Podbudowy betonowe z dylatacją o grubości warstwy po zagęszczeniu 12cm - Beton C8/10</t>
  </si>
  <si>
    <t>96</t>
  </si>
  <si>
    <t>Podbudowy betonowe z dylatacją - za każdy dalszy 1cm ponad 12cm (Krotność= 8)</t>
  </si>
  <si>
    <t>97</t>
  </si>
  <si>
    <t>Izolacje przeciwwodne z papy na powierzchniach poziomych na lepiku asfaltowym na zimno - pierwsza warstwa</t>
  </si>
  <si>
    <t>98</t>
  </si>
  <si>
    <t>Izolacje przeciwwodne z papy na powierzchniach poziomych na lepiku asfaltowym na zimno - druga warstwa</t>
  </si>
  <si>
    <t>99</t>
  </si>
  <si>
    <t>Drenaże - geowłóknina</t>
  </si>
  <si>
    <t>100</t>
  </si>
  <si>
    <t>Podłoga z desek struganych o grubości 32mm - deski na legarach - deski drewniane z drewna egzotycznego gr. 25 mm</t>
  </si>
  <si>
    <t>1.2.8. Nawierzchni - Konstrukcja 5B</t>
  </si>
  <si>
    <t>101</t>
  </si>
  <si>
    <t>102</t>
  </si>
  <si>
    <t>Koryta wykonywane mechanicznie na całej szerokości jezdni i chodników w gruncie kategorii I-IV - za każde dalsze 5cm ponad 20cm (Krotność= 11,8)</t>
  </si>
  <si>
    <t>103</t>
  </si>
  <si>
    <t>104</t>
  </si>
  <si>
    <t>105</t>
  </si>
  <si>
    <t>106</t>
  </si>
  <si>
    <t>Podkłady betonowe na podłożu gruntowym w budownictwie mieszkaniowym i użyteczności publicznej z transportem i układaniem ręcznym - podkłady betonowe z betonu C8/10 pod belkami</t>
  </si>
  <si>
    <t>107</t>
  </si>
  <si>
    <t>Belki i podciągi żelbetowe o stosunku długości deskowanego obwodu do przekroju belki do 16m/m2 z ręcznym układaniem betonu - belki monolityczne o wymisrsch 19x20 cm z betonu C35/45</t>
  </si>
  <si>
    <t>108</t>
  </si>
  <si>
    <t>109</t>
  </si>
  <si>
    <t>110</t>
  </si>
  <si>
    <t>Wypełnienie przestrzeni miedzy belkami kruszywem naturalnym niezagęszczonym do 2/3 wysokości belki</t>
  </si>
  <si>
    <t>111</t>
  </si>
  <si>
    <t>Wypełnienie przestrzeni miedzy belkami kruszywem naturalnym niezagęszczonym do 2/3 wysokości belki - za każdy dalszy 1cm ponad 10cm (Krotność= 5)</t>
  </si>
  <si>
    <t>112</t>
  </si>
  <si>
    <t>1.2.9. Nawierzchnia - Konstrukcja 5C</t>
  </si>
  <si>
    <t>113</t>
  </si>
  <si>
    <t>Belki stalowe</t>
  </si>
  <si>
    <t>114</t>
  </si>
  <si>
    <t>1.2.10. Nawierzchni - Konstrukcja 6</t>
  </si>
  <si>
    <t>115</t>
  </si>
  <si>
    <t>116</t>
  </si>
  <si>
    <t>Koryta wykonywane mechanicznie na całej szerokości jezdni i chodników w gruncie kategorii I-IV - za każde dalsze 5cm ponad 20cm (Krotność= 9,4)</t>
  </si>
  <si>
    <t>117</t>
  </si>
  <si>
    <t>118</t>
  </si>
  <si>
    <t>119</t>
  </si>
  <si>
    <t>120</t>
  </si>
  <si>
    <t>121</t>
  </si>
  <si>
    <t>122</t>
  </si>
  <si>
    <t>123</t>
  </si>
  <si>
    <t>124</t>
  </si>
  <si>
    <t>Chodniki z płyt granitowych płomieniowanych 120x120 o wysokości 12cm układane na zaprawie cementowo-piaskowej</t>
  </si>
  <si>
    <t>125</t>
  </si>
  <si>
    <t>126</t>
  </si>
  <si>
    <t>1.2.11. Nawierzchni - Konstrukcja 7</t>
  </si>
  <si>
    <t>127</t>
  </si>
  <si>
    <t>128</t>
  </si>
  <si>
    <t>Koryta wykonywane mechanicznie na całej szerokości jezdni i chodników w gruncie kategorii I-IV - za każde dalsze 5cm ponad 20cm (Krotność= 6)</t>
  </si>
  <si>
    <t>129</t>
  </si>
  <si>
    <t>130</t>
  </si>
  <si>
    <t>131</t>
  </si>
  <si>
    <t>132</t>
  </si>
  <si>
    <t>Podkłady betonowe na podłożu gruntowym w budownictwie mieszkaniowym i użyteczności publicznej z transportem i układaniem ręcznym - podkłady betonowe z betonu C8/10 10 cm</t>
  </si>
  <si>
    <t>133</t>
  </si>
  <si>
    <t>Warstwa górna o grubości 5cm nawierzchni betonowej - beton C30/37</t>
  </si>
  <si>
    <t>134</t>
  </si>
  <si>
    <t>Warstwa górna o grubości 5cm nawierzchni betonowej - za każdy dalszy 1cm (Krotność= 5)</t>
  </si>
  <si>
    <t>1.2.12. Nawierzchnia - Konstrukcja 8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</si>
  <si>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</si>
  <si>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</si>
  <si>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</si>
  <si>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</si>
  <si>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</si>
  <si>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</si>
  <si>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</si>
  <si>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</si>
  <si>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</si>
  <si>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</si>
  <si>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</si>
  <si>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</si>
  <si>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1.2.13. Nawierzchnia - Konstrukcja 9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</si>
  <si>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</si>
  <si>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</si>
  <si>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</si>
  <si>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</si>
  <si>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</si>
  <si>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</si>
  <si>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</si>
  <si>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</si>
  <si>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</si>
  <si>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</si>
  <si>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Chodniki z płyt betonowych 30x30 cm o gr. 8 cm, kolor jasno-szary</t>
  </si>
  <si>
    <t>157</t>
  </si>
  <si>
    <t>1.2.14. Nawierzchnia - Konstrukcja 10</t>
  </si>
  <si>
    <t>158</t>
  </si>
  <si>
    <t>Kraty pomostowe ażurowe, zgrzewane o podziałce 25,5; gr. 4,0 cm w kolorze aluminium</t>
  </si>
  <si>
    <t>1.3. ZIELEŃ</t>
  </si>
  <si>
    <t>1.3.1. Zieleń - drzewa istniejące</t>
  </si>
  <si>
    <t>159</t>
  </si>
  <si>
    <t>Zabezpieczenie drzew na okres przebudowy</t>
  </si>
  <si>
    <t>160</t>
  </si>
  <si>
    <t>Odmładzanie starszych drzew</t>
  </si>
  <si>
    <t>161</t>
  </si>
  <si>
    <t>Pielęgnacja drzew starszych sadzonych z bryłą korzeniową - 2 lata (Krotność= 2)</t>
  </si>
  <si>
    <t>1.3.2. Zieleń - drzewa wysokie</t>
  </si>
  <si>
    <t>162</t>
  </si>
  <si>
    <t>Sadzenie drzew i krzewów liściastych form naturalnych na terenie płaskim w gruncie kategorii III o średnicy i głębokości dołów 1,0/0,7m z całkowitą zaprawą dołów - Betula utilis "Doorenbos"</t>
  </si>
  <si>
    <t>163</t>
  </si>
  <si>
    <t>Zabezpieczenie sadzonych drzew palikami, stężonymi poprzeczkami, pień drzewa zabezpieczony taśmą filcową i przywiązany za pomocą taśmytechnicznej nośnej</t>
  </si>
  <si>
    <t>164</t>
  </si>
  <si>
    <t>Drenaż rurowy - ulożenie spiralne rurki drenarskiej o średnicy 8 cm - 3,6 m na drzewo</t>
  </si>
  <si>
    <t>165</t>
  </si>
  <si>
    <t>Powierzchniowe oczyszczenie terenu z gruzu i resztek budowlanych</t>
  </si>
  <si>
    <t>Plantowanie mechaniczne powierzchni gruntu rodzimego kategorii I-III</t>
  </si>
  <si>
    <t>Ręczne rozścielenie ziemi urodzajnej z przerzutem na terenie płaskim - 15 cm</t>
  </si>
  <si>
    <t>1.3.5. Zieleń - trawa wysoka</t>
  </si>
  <si>
    <t>Obsadzenie kwietników - trawy wysokie</t>
  </si>
  <si>
    <t>Pielęgnacja kwietników - trawy wysokie - 2 lata (Krotność= 2)</t>
  </si>
  <si>
    <t>1.3.6. Zieleń - trawa boiskowa</t>
  </si>
  <si>
    <t>Wykonanie trawników darniowaniem pełnym  z nawożeniem na terenie płaskim</t>
  </si>
  <si>
    <t>Pielęgnacja trawników wykonanych darniowaniem pełnym na terenie płaskim - 2 lata (Krotność= 2)</t>
  </si>
  <si>
    <t>Obramowania trawników obrzeżami z tworzywa sztucznego</t>
  </si>
  <si>
    <t>1.4. MURKI</t>
  </si>
  <si>
    <t>1.4.1. Roboty ziemne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</si>
</sst>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15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8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8" borderId="10" xfId="0" applyNumberFormat="1" applyFont="1" applyFill="1" applyBorder="1" applyAlignment="1">
      <alignment horizontal="left" vertical="center" wrapText="1"/>
    </xf>
    <xf numFmtId="0" fontId="5" fillId="15" borderId="10" xfId="0" applyNumberFormat="1" applyFont="1" applyFill="1" applyBorder="1" applyAlignment="1">
      <alignment horizontal="left" vertical="center" wrapText="1"/>
    </xf>
    <xf numFmtId="0" fontId="5" fillId="24" borderId="10" xfId="0" applyNumberFormat="1" applyFont="1" applyFill="1" applyBorder="1" applyAlignment="1">
      <alignment vertical="center" wrapText="1"/>
    </xf>
    <xf numFmtId="0" fontId="3" fillId="23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3" fillId="23" borderId="13" xfId="0" applyNumberFormat="1" applyFont="1" applyFill="1" applyBorder="1" applyAlignment="1">
      <alignment horizontal="center" vertical="center" wrapText="1"/>
    </xf>
    <xf numFmtId="0" fontId="5" fillId="15" borderId="13" xfId="0" applyNumberFormat="1" applyFont="1" applyFill="1" applyBorder="1" applyAlignment="1">
      <alignment vertical="center" wrapText="1"/>
    </xf>
    <xf numFmtId="0" fontId="5" fillId="8" borderId="13" xfId="0" applyNumberFormat="1" applyFont="1" applyFill="1" applyBorder="1" applyAlignment="1">
      <alignment vertical="center" wrapText="1"/>
    </xf>
    <xf numFmtId="0" fontId="5" fillId="24" borderId="13" xfId="0" applyNumberFormat="1" applyFont="1" applyFill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23" borderId="15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/>
    </xf>
    <xf numFmtId="0" fontId="5" fillId="15" borderId="15" xfId="0" applyNumberFormat="1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5" fillId="8" borderId="15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39" fontId="1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39" fontId="5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39" fontId="1" fillId="0" borderId="17" xfId="0" applyNumberFormat="1" applyFont="1" applyBorder="1" applyAlignment="1">
      <alignment horizontal="center" vertical="top" wrapText="1"/>
    </xf>
    <xf numFmtId="39" fontId="1" fillId="0" borderId="18" xfId="0" applyNumberFormat="1" applyFont="1" applyBorder="1" applyAlignment="1">
      <alignment horizontal="center" vertical="top" wrapText="1"/>
    </xf>
    <xf numFmtId="39" fontId="11" fillId="0" borderId="10" xfId="0" applyNumberFormat="1" applyFont="1" applyBorder="1" applyAlignment="1">
      <alignment horizontal="center" vertical="center" wrapText="1"/>
    </xf>
    <xf numFmtId="39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left" vertical="top" wrapText="1"/>
    </xf>
    <xf numFmtId="39" fontId="11" fillId="0" borderId="15" xfId="0" applyNumberFormat="1" applyFont="1" applyBorder="1" applyAlignment="1">
      <alignment horizontal="center" vertical="center" wrapText="1"/>
    </xf>
    <xf numFmtId="0" fontId="12" fillId="1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15" borderId="10" xfId="0" applyNumberFormat="1" applyFont="1" applyFill="1" applyBorder="1" applyAlignment="1">
      <alignment horizontal="left" vertical="center" wrapText="1"/>
    </xf>
    <xf numFmtId="0" fontId="5" fillId="8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39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center" vertical="center" wrapText="1"/>
    </xf>
    <xf numFmtId="39" fontId="11" fillId="0" borderId="10" xfId="0" applyNumberFormat="1" applyFont="1" applyBorder="1" applyAlignment="1">
      <alignment horizontal="center" vertical="center" wrapText="1"/>
    </xf>
    <xf numFmtId="39" fontId="1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vertical="center" wrapText="1"/>
    </xf>
    <xf numFmtId="39" fontId="1" fillId="0" borderId="20" xfId="0" applyNumberFormat="1" applyFont="1" applyBorder="1" applyAlignment="1">
      <alignment horizontal="center" vertical="center" wrapText="1"/>
    </xf>
    <xf numFmtId="3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11"/>
  <sheetViews>
    <sheetView tabSelected="1" zoomScalePageLayoutView="0" workbookViewId="0" topLeftCell="A693">
      <selection activeCell="L710" sqref="L710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1.421875" style="1" customWidth="1"/>
    <col min="5" max="5" width="5.7109375" style="1" customWidth="1"/>
    <col min="6" max="6" width="8.57421875" style="24" customWidth="1"/>
    <col min="7" max="7" width="10.00390625" style="24" customWidth="1"/>
    <col min="8" max="8" width="11.421875" style="24" customWidth="1"/>
    <col min="9" max="9" width="10.8515625" style="7" customWidth="1"/>
  </cols>
  <sheetData>
    <row r="3" spans="7:12" ht="12.75">
      <c r="G3" s="59" t="s">
        <v>264</v>
      </c>
      <c r="H3" s="59"/>
      <c r="I3" s="25"/>
      <c r="J3" s="6"/>
      <c r="K3" s="6"/>
      <c r="L3" s="6"/>
    </row>
    <row r="4" spans="7:12" ht="12.75">
      <c r="G4" s="25"/>
      <c r="H4" s="25"/>
      <c r="I4" s="25"/>
      <c r="J4" s="6"/>
      <c r="K4" s="6"/>
      <c r="L4" s="6"/>
    </row>
    <row r="5" spans="2:8" ht="34.5" customHeight="1">
      <c r="B5" s="5"/>
      <c r="C5" s="5"/>
      <c r="D5" s="5"/>
      <c r="E5" s="5"/>
      <c r="F5" s="61" t="s">
        <v>263</v>
      </c>
      <c r="G5" s="61"/>
      <c r="H5" s="61"/>
    </row>
    <row r="6" spans="2:8" ht="18">
      <c r="B6" s="60" t="s">
        <v>265</v>
      </c>
      <c r="C6" s="60"/>
      <c r="D6" s="60"/>
      <c r="E6" s="60"/>
      <c r="F6" s="60"/>
      <c r="G6" s="60"/>
      <c r="H6" s="60"/>
    </row>
    <row r="7" spans="2:8" ht="18">
      <c r="B7" s="2"/>
      <c r="C7" s="2"/>
      <c r="D7" s="2"/>
      <c r="E7" s="2"/>
      <c r="F7" s="2"/>
      <c r="G7" s="2"/>
      <c r="H7" s="2"/>
    </row>
    <row r="8" spans="2:9" ht="13.5" thickBot="1">
      <c r="B8" s="62" t="s">
        <v>155</v>
      </c>
      <c r="C8" s="62"/>
      <c r="D8" s="62"/>
      <c r="E8" s="62"/>
      <c r="F8" s="62"/>
      <c r="G8" s="62"/>
      <c r="H8" s="62"/>
      <c r="I8" s="62"/>
    </row>
    <row r="9" spans="2:9" s="3" customFormat="1" ht="22.5">
      <c r="B9" s="17" t="s">
        <v>156</v>
      </c>
      <c r="C9" s="18" t="s">
        <v>266</v>
      </c>
      <c r="D9" s="18" t="s">
        <v>157</v>
      </c>
      <c r="E9" s="18" t="s">
        <v>158</v>
      </c>
      <c r="F9" s="18" t="s">
        <v>159</v>
      </c>
      <c r="G9" s="18" t="s">
        <v>261</v>
      </c>
      <c r="H9" s="18" t="s">
        <v>267</v>
      </c>
      <c r="I9" s="26" t="s">
        <v>268</v>
      </c>
    </row>
    <row r="10" spans="2:9" s="3" customFormat="1" ht="12.75">
      <c r="B10" s="19" t="s">
        <v>160</v>
      </c>
      <c r="C10" s="15" t="s">
        <v>161</v>
      </c>
      <c r="D10" s="15" t="s">
        <v>162</v>
      </c>
      <c r="E10" s="15" t="s">
        <v>163</v>
      </c>
      <c r="F10" s="15" t="s">
        <v>164</v>
      </c>
      <c r="G10" s="15" t="s">
        <v>447</v>
      </c>
      <c r="H10" s="15" t="s">
        <v>451</v>
      </c>
      <c r="I10" s="27" t="s">
        <v>453</v>
      </c>
    </row>
    <row r="11" spans="2:9" s="3" customFormat="1" ht="22.5">
      <c r="B11" s="20"/>
      <c r="C11" s="4"/>
      <c r="D11" s="13" t="s">
        <v>165</v>
      </c>
      <c r="E11" s="4"/>
      <c r="F11" s="28"/>
      <c r="G11" s="28"/>
      <c r="H11" s="28"/>
      <c r="I11" s="29"/>
    </row>
    <row r="12" spans="2:9" s="3" customFormat="1" ht="12.75">
      <c r="B12" s="21"/>
      <c r="C12" s="8"/>
      <c r="D12" s="12" t="s">
        <v>166</v>
      </c>
      <c r="E12" s="8"/>
      <c r="F12" s="30"/>
      <c r="G12" s="30"/>
      <c r="H12" s="30"/>
      <c r="I12" s="31"/>
    </row>
    <row r="13" spans="2:9" s="3" customFormat="1" ht="22.5">
      <c r="B13" s="22"/>
      <c r="C13" s="14"/>
      <c r="D13" s="16" t="s">
        <v>167</v>
      </c>
      <c r="E13" s="14"/>
      <c r="F13" s="32"/>
      <c r="G13" s="32"/>
      <c r="H13" s="32"/>
      <c r="I13" s="33"/>
    </row>
    <row r="14" spans="2:9" ht="33.75">
      <c r="B14" s="23" t="s">
        <v>160</v>
      </c>
      <c r="C14" s="11" t="s">
        <v>171</v>
      </c>
      <c r="D14" s="9" t="s">
        <v>168</v>
      </c>
      <c r="E14" s="10" t="s">
        <v>169</v>
      </c>
      <c r="F14" s="10">
        <v>2383.75</v>
      </c>
      <c r="G14" s="34"/>
      <c r="H14" s="34">
        <f>ROUND(F14*G14,2)</f>
        <v>0</v>
      </c>
      <c r="I14" s="35">
        <f>ROUND(H14*1.23,2)</f>
        <v>0</v>
      </c>
    </row>
    <row r="15" spans="2:9" ht="45">
      <c r="B15" s="23" t="s">
        <v>161</v>
      </c>
      <c r="C15" s="11" t="s">
        <v>171</v>
      </c>
      <c r="D15" s="9" t="s">
        <v>170</v>
      </c>
      <c r="E15" s="10" t="s">
        <v>169</v>
      </c>
      <c r="F15" s="10">
        <v>2383.75</v>
      </c>
      <c r="G15" s="34"/>
      <c r="H15" s="34">
        <f>ROUND(F15*G15*11.5,2)</f>
        <v>0</v>
      </c>
      <c r="I15" s="35">
        <f>ROUND(H15*1.23,2)</f>
        <v>0</v>
      </c>
    </row>
    <row r="16" spans="2:9" ht="22.5">
      <c r="B16" s="23" t="s">
        <v>162</v>
      </c>
      <c r="C16" s="11" t="s">
        <v>171</v>
      </c>
      <c r="D16" s="9" t="s">
        <v>443</v>
      </c>
      <c r="E16" s="10" t="s">
        <v>169</v>
      </c>
      <c r="F16" s="10">
        <v>2383.75</v>
      </c>
      <c r="G16" s="34"/>
      <c r="H16" s="34">
        <f>ROUND(F16*G16,2)</f>
        <v>0</v>
      </c>
      <c r="I16" s="35">
        <f>ROUND(H16*1.23,2)</f>
        <v>0</v>
      </c>
    </row>
    <row r="17" spans="2:9" ht="33.75">
      <c r="B17" s="22"/>
      <c r="C17" s="14"/>
      <c r="D17" s="16" t="s">
        <v>444</v>
      </c>
      <c r="E17" s="14"/>
      <c r="F17" s="32"/>
      <c r="G17" s="32"/>
      <c r="H17" s="32"/>
      <c r="I17" s="33"/>
    </row>
    <row r="18" spans="2:9" s="3" customFormat="1" ht="33.75">
      <c r="B18" s="23" t="s">
        <v>163</v>
      </c>
      <c r="C18" s="11" t="s">
        <v>171</v>
      </c>
      <c r="D18" s="9" t="s">
        <v>445</v>
      </c>
      <c r="E18" s="10" t="s">
        <v>169</v>
      </c>
      <c r="F18" s="10">
        <v>275</v>
      </c>
      <c r="G18" s="36"/>
      <c r="H18" s="34">
        <f>ROUND(F18*G18,2)</f>
        <v>0</v>
      </c>
      <c r="I18" s="35">
        <f>ROUND(H18*1.23,2)</f>
        <v>0</v>
      </c>
    </row>
    <row r="19" spans="2:9" ht="33.75">
      <c r="B19" s="23" t="s">
        <v>164</v>
      </c>
      <c r="C19" s="11" t="s">
        <v>171</v>
      </c>
      <c r="D19" s="9" t="s">
        <v>446</v>
      </c>
      <c r="E19" s="10" t="s">
        <v>169</v>
      </c>
      <c r="F19" s="10">
        <v>123</v>
      </c>
      <c r="G19" s="34"/>
      <c r="H19" s="34">
        <f aca="true" t="shared" si="0" ref="H19:H81">ROUND(F19*G19,2)</f>
        <v>0</v>
      </c>
      <c r="I19" s="35">
        <f aca="true" t="shared" si="1" ref="I19:I81">ROUND(H19*1.23,2)</f>
        <v>0</v>
      </c>
    </row>
    <row r="20" spans="2:9" ht="45">
      <c r="B20" s="23" t="s">
        <v>447</v>
      </c>
      <c r="C20" s="11" t="s">
        <v>171</v>
      </c>
      <c r="D20" s="9" t="s">
        <v>448</v>
      </c>
      <c r="E20" s="10" t="s">
        <v>169</v>
      </c>
      <c r="F20" s="10">
        <v>225</v>
      </c>
      <c r="G20" s="34"/>
      <c r="H20" s="34">
        <f t="shared" si="0"/>
        <v>0</v>
      </c>
      <c r="I20" s="35">
        <f t="shared" si="1"/>
        <v>0</v>
      </c>
    </row>
    <row r="21" spans="2:9" ht="45">
      <c r="B21" s="23" t="s">
        <v>449</v>
      </c>
      <c r="C21" s="11" t="s">
        <v>171</v>
      </c>
      <c r="D21" s="9" t="s">
        <v>450</v>
      </c>
      <c r="E21" s="10" t="s">
        <v>169</v>
      </c>
      <c r="F21" s="10">
        <v>1060</v>
      </c>
      <c r="G21" s="34"/>
      <c r="H21" s="34">
        <f t="shared" si="0"/>
        <v>0</v>
      </c>
      <c r="I21" s="35">
        <f t="shared" si="1"/>
        <v>0</v>
      </c>
    </row>
    <row r="22" spans="2:9" ht="22.5">
      <c r="B22" s="23" t="s">
        <v>451</v>
      </c>
      <c r="C22" s="11" t="s">
        <v>171</v>
      </c>
      <c r="D22" s="9" t="s">
        <v>452</v>
      </c>
      <c r="E22" s="10" t="s">
        <v>169</v>
      </c>
      <c r="F22" s="10">
        <v>841.5</v>
      </c>
      <c r="G22" s="34"/>
      <c r="H22" s="34">
        <f t="shared" si="0"/>
        <v>0</v>
      </c>
      <c r="I22" s="35">
        <f t="shared" si="1"/>
        <v>0</v>
      </c>
    </row>
    <row r="23" spans="2:9" ht="33.75">
      <c r="B23" s="23" t="s">
        <v>453</v>
      </c>
      <c r="C23" s="11" t="s">
        <v>171</v>
      </c>
      <c r="D23" s="9" t="s">
        <v>454</v>
      </c>
      <c r="E23" s="10" t="s">
        <v>169</v>
      </c>
      <c r="F23" s="10">
        <v>841.5</v>
      </c>
      <c r="G23" s="34"/>
      <c r="H23" s="34">
        <f t="shared" si="0"/>
        <v>0</v>
      </c>
      <c r="I23" s="35">
        <f t="shared" si="1"/>
        <v>0</v>
      </c>
    </row>
    <row r="24" spans="2:9" ht="33.75">
      <c r="B24" s="23" t="s">
        <v>455</v>
      </c>
      <c r="C24" s="11" t="s">
        <v>171</v>
      </c>
      <c r="D24" s="9" t="s">
        <v>456</v>
      </c>
      <c r="E24" s="10" t="s">
        <v>457</v>
      </c>
      <c r="F24" s="10">
        <v>345.9</v>
      </c>
      <c r="G24" s="34"/>
      <c r="H24" s="34">
        <f t="shared" si="0"/>
        <v>0</v>
      </c>
      <c r="I24" s="35">
        <f t="shared" si="1"/>
        <v>0</v>
      </c>
    </row>
    <row r="25" spans="2:9" ht="33.75">
      <c r="B25" s="23" t="s">
        <v>458</v>
      </c>
      <c r="C25" s="11" t="s">
        <v>171</v>
      </c>
      <c r="D25" s="9" t="s">
        <v>459</v>
      </c>
      <c r="E25" s="10" t="s">
        <v>457</v>
      </c>
      <c r="F25" s="10">
        <v>261.8</v>
      </c>
      <c r="G25" s="34"/>
      <c r="H25" s="34">
        <f t="shared" si="0"/>
        <v>0</v>
      </c>
      <c r="I25" s="35">
        <f t="shared" si="1"/>
        <v>0</v>
      </c>
    </row>
    <row r="26" spans="2:9" ht="22.5">
      <c r="B26" s="23" t="s">
        <v>460</v>
      </c>
      <c r="C26" s="11" t="s">
        <v>171</v>
      </c>
      <c r="D26" s="9" t="s">
        <v>461</v>
      </c>
      <c r="E26" s="10" t="s">
        <v>457</v>
      </c>
      <c r="F26" s="10">
        <v>57.1</v>
      </c>
      <c r="G26" s="34"/>
      <c r="H26" s="34">
        <f t="shared" si="0"/>
        <v>0</v>
      </c>
      <c r="I26" s="35">
        <f t="shared" si="1"/>
        <v>0</v>
      </c>
    </row>
    <row r="27" spans="2:9" ht="12.75">
      <c r="B27" s="22"/>
      <c r="C27" s="14"/>
      <c r="D27" s="14" t="s">
        <v>462</v>
      </c>
      <c r="E27" s="14"/>
      <c r="F27" s="32"/>
      <c r="G27" s="32"/>
      <c r="H27" s="32"/>
      <c r="I27" s="33"/>
    </row>
    <row r="28" spans="2:9" ht="45">
      <c r="B28" s="23" t="s">
        <v>463</v>
      </c>
      <c r="C28" s="11" t="s">
        <v>171</v>
      </c>
      <c r="D28" s="9" t="s">
        <v>464</v>
      </c>
      <c r="E28" s="10" t="s">
        <v>465</v>
      </c>
      <c r="F28" s="10">
        <v>151.47</v>
      </c>
      <c r="G28" s="11"/>
      <c r="H28" s="34">
        <f t="shared" si="0"/>
        <v>0</v>
      </c>
      <c r="I28" s="35">
        <f t="shared" si="1"/>
        <v>0</v>
      </c>
    </row>
    <row r="29" spans="2:9" s="3" customFormat="1" ht="56.25">
      <c r="B29" s="23" t="s">
        <v>466</v>
      </c>
      <c r="C29" s="11" t="s">
        <v>171</v>
      </c>
      <c r="D29" s="9" t="s">
        <v>467</v>
      </c>
      <c r="E29" s="10" t="s">
        <v>465</v>
      </c>
      <c r="F29" s="10">
        <v>151.47</v>
      </c>
      <c r="G29" s="36"/>
      <c r="H29" s="34">
        <f t="shared" si="0"/>
        <v>0</v>
      </c>
      <c r="I29" s="35">
        <f t="shared" si="1"/>
        <v>0</v>
      </c>
    </row>
    <row r="30" spans="2:9" ht="56.25">
      <c r="B30" s="23" t="s">
        <v>468</v>
      </c>
      <c r="C30" s="11" t="s">
        <v>171</v>
      </c>
      <c r="D30" s="9" t="s">
        <v>469</v>
      </c>
      <c r="E30" s="10" t="s">
        <v>465</v>
      </c>
      <c r="F30" s="10">
        <v>151.47</v>
      </c>
      <c r="G30" s="34"/>
      <c r="H30" s="34">
        <f>ROUND(F30*G30*19,2)</f>
        <v>0</v>
      </c>
      <c r="I30" s="35">
        <f t="shared" si="1"/>
        <v>0</v>
      </c>
    </row>
    <row r="31" spans="2:9" ht="56.25">
      <c r="B31" s="23" t="s">
        <v>470</v>
      </c>
      <c r="C31" s="11" t="s">
        <v>171</v>
      </c>
      <c r="D31" s="9" t="s">
        <v>471</v>
      </c>
      <c r="E31" s="10" t="s">
        <v>472</v>
      </c>
      <c r="F31" s="10">
        <v>1019.03</v>
      </c>
      <c r="G31" s="34"/>
      <c r="H31" s="34">
        <f t="shared" si="0"/>
        <v>0</v>
      </c>
      <c r="I31" s="35">
        <f t="shared" si="1"/>
        <v>0</v>
      </c>
    </row>
    <row r="32" spans="2:9" ht="45">
      <c r="B32" s="23" t="s">
        <v>473</v>
      </c>
      <c r="C32" s="11" t="s">
        <v>171</v>
      </c>
      <c r="D32" s="9" t="s">
        <v>474</v>
      </c>
      <c r="E32" s="10" t="s">
        <v>472</v>
      </c>
      <c r="F32" s="10">
        <v>1019.03</v>
      </c>
      <c r="G32" s="34"/>
      <c r="H32" s="34">
        <f t="shared" si="0"/>
        <v>0</v>
      </c>
      <c r="I32" s="35">
        <f t="shared" si="1"/>
        <v>0</v>
      </c>
    </row>
    <row r="33" spans="2:9" ht="67.5">
      <c r="B33" s="23" t="s">
        <v>475</v>
      </c>
      <c r="C33" s="11" t="s">
        <v>171</v>
      </c>
      <c r="D33" s="9" t="s">
        <v>476</v>
      </c>
      <c r="E33" s="10" t="s">
        <v>472</v>
      </c>
      <c r="F33" s="10">
        <v>1019.03</v>
      </c>
      <c r="G33" s="34"/>
      <c r="H33" s="34">
        <f>ROUND(F33*G33*9,2)</f>
        <v>0</v>
      </c>
      <c r="I33" s="35">
        <f t="shared" si="1"/>
        <v>0</v>
      </c>
    </row>
    <row r="34" spans="2:9" ht="22.5">
      <c r="B34" s="23" t="s">
        <v>477</v>
      </c>
      <c r="C34" s="11" t="s">
        <v>171</v>
      </c>
      <c r="D34" s="9" t="s">
        <v>478</v>
      </c>
      <c r="E34" s="10" t="s">
        <v>465</v>
      </c>
      <c r="F34" s="10">
        <v>1732.351</v>
      </c>
      <c r="G34" s="34"/>
      <c r="H34" s="34">
        <f t="shared" si="0"/>
        <v>0</v>
      </c>
      <c r="I34" s="35">
        <f t="shared" si="1"/>
        <v>0</v>
      </c>
    </row>
    <row r="35" spans="2:9" ht="12.75">
      <c r="B35" s="22"/>
      <c r="C35" s="14"/>
      <c r="D35" s="14" t="s">
        <v>479</v>
      </c>
      <c r="E35" s="14"/>
      <c r="F35" s="32"/>
      <c r="G35" s="32"/>
      <c r="H35" s="32"/>
      <c r="I35" s="33"/>
    </row>
    <row r="36" spans="2:9" ht="22.5">
      <c r="B36" s="23" t="s">
        <v>480</v>
      </c>
      <c r="C36" s="11" t="s">
        <v>171</v>
      </c>
      <c r="D36" s="9" t="s">
        <v>504</v>
      </c>
      <c r="E36" s="10" t="s">
        <v>472</v>
      </c>
      <c r="F36" s="10">
        <v>225.927</v>
      </c>
      <c r="G36" s="34"/>
      <c r="H36" s="34">
        <f t="shared" si="0"/>
        <v>0</v>
      </c>
      <c r="I36" s="35">
        <f t="shared" si="1"/>
        <v>0</v>
      </c>
    </row>
    <row r="37" spans="2:9" ht="78.75">
      <c r="B37" s="23" t="s">
        <v>505</v>
      </c>
      <c r="C37" s="11" t="s">
        <v>171</v>
      </c>
      <c r="D37" s="9" t="s">
        <v>506</v>
      </c>
      <c r="E37" s="10" t="s">
        <v>472</v>
      </c>
      <c r="F37" s="10">
        <v>225.927</v>
      </c>
      <c r="G37" s="11"/>
      <c r="H37" s="34">
        <f t="shared" si="0"/>
        <v>0</v>
      </c>
      <c r="I37" s="35">
        <f t="shared" si="1"/>
        <v>0</v>
      </c>
    </row>
    <row r="38" spans="2:9" s="3" customFormat="1" ht="45">
      <c r="B38" s="23" t="s">
        <v>507</v>
      </c>
      <c r="C38" s="11" t="s">
        <v>171</v>
      </c>
      <c r="D38" s="9" t="s">
        <v>508</v>
      </c>
      <c r="E38" s="10" t="s">
        <v>472</v>
      </c>
      <c r="F38" s="10">
        <v>225.927</v>
      </c>
      <c r="G38" s="36"/>
      <c r="H38" s="34">
        <f t="shared" si="0"/>
        <v>0</v>
      </c>
      <c r="I38" s="35">
        <f t="shared" si="1"/>
        <v>0</v>
      </c>
    </row>
    <row r="39" spans="2:9" ht="78.75">
      <c r="B39" s="23" t="s">
        <v>509</v>
      </c>
      <c r="C39" s="11" t="s">
        <v>171</v>
      </c>
      <c r="D39" s="9" t="s">
        <v>510</v>
      </c>
      <c r="E39" s="10" t="s">
        <v>472</v>
      </c>
      <c r="F39" s="10">
        <v>225.927</v>
      </c>
      <c r="G39" s="34"/>
      <c r="H39" s="34">
        <f>ROUND(F39*G39*9,2)</f>
        <v>0</v>
      </c>
      <c r="I39" s="35">
        <f t="shared" si="1"/>
        <v>0</v>
      </c>
    </row>
    <row r="40" spans="2:9" ht="22.5">
      <c r="B40" s="23" t="s">
        <v>511</v>
      </c>
      <c r="C40" s="11" t="s">
        <v>171</v>
      </c>
      <c r="D40" s="9" t="s">
        <v>512</v>
      </c>
      <c r="E40" s="10" t="s">
        <v>465</v>
      </c>
      <c r="F40" s="10">
        <v>361.483</v>
      </c>
      <c r="G40" s="34"/>
      <c r="H40" s="34">
        <f t="shared" si="0"/>
        <v>0</v>
      </c>
      <c r="I40" s="35">
        <f t="shared" si="1"/>
        <v>0</v>
      </c>
    </row>
    <row r="41" spans="2:9" ht="12.75">
      <c r="B41" s="22"/>
      <c r="C41" s="14"/>
      <c r="D41" s="14" t="s">
        <v>513</v>
      </c>
      <c r="E41" s="14"/>
      <c r="F41" s="32"/>
      <c r="G41" s="32"/>
      <c r="H41" s="32"/>
      <c r="I41" s="33"/>
    </row>
    <row r="42" spans="2:9" ht="22.5">
      <c r="B42" s="23" t="s">
        <v>514</v>
      </c>
      <c r="C42" s="11" t="s">
        <v>171</v>
      </c>
      <c r="D42" s="9" t="s">
        <v>515</v>
      </c>
      <c r="E42" s="10" t="s">
        <v>516</v>
      </c>
      <c r="F42" s="10">
        <v>0.013</v>
      </c>
      <c r="G42" s="34"/>
      <c r="H42" s="34">
        <f t="shared" si="0"/>
        <v>0</v>
      </c>
      <c r="I42" s="35">
        <f t="shared" si="1"/>
        <v>0</v>
      </c>
    </row>
    <row r="43" spans="2:9" ht="22.5">
      <c r="B43" s="23" t="s">
        <v>517</v>
      </c>
      <c r="C43" s="11" t="s">
        <v>171</v>
      </c>
      <c r="D43" s="9" t="s">
        <v>518</v>
      </c>
      <c r="E43" s="10" t="s">
        <v>519</v>
      </c>
      <c r="F43" s="10">
        <v>186</v>
      </c>
      <c r="G43" s="34"/>
      <c r="H43" s="34">
        <f t="shared" si="0"/>
        <v>0</v>
      </c>
      <c r="I43" s="35">
        <f t="shared" si="1"/>
        <v>0</v>
      </c>
    </row>
    <row r="44" spans="2:9" ht="22.5">
      <c r="B44" s="23" t="s">
        <v>520</v>
      </c>
      <c r="C44" s="11" t="s">
        <v>171</v>
      </c>
      <c r="D44" s="9" t="s">
        <v>521</v>
      </c>
      <c r="E44" s="10" t="s">
        <v>519</v>
      </c>
      <c r="F44" s="10">
        <v>186</v>
      </c>
      <c r="G44" s="11"/>
      <c r="H44" s="34">
        <f>ROUND(F44*G44*16,2)</f>
        <v>0</v>
      </c>
      <c r="I44" s="35">
        <f t="shared" si="1"/>
        <v>0</v>
      </c>
    </row>
    <row r="45" spans="2:9" s="3" customFormat="1" ht="12.75">
      <c r="B45" s="22"/>
      <c r="C45" s="14"/>
      <c r="D45" s="14" t="s">
        <v>522</v>
      </c>
      <c r="E45" s="14"/>
      <c r="F45" s="32"/>
      <c r="G45" s="32"/>
      <c r="H45" s="32"/>
      <c r="I45" s="33"/>
    </row>
    <row r="46" spans="2:9" ht="22.5">
      <c r="B46" s="23" t="s">
        <v>523</v>
      </c>
      <c r="C46" s="11" t="s">
        <v>171</v>
      </c>
      <c r="D46" s="9" t="s">
        <v>524</v>
      </c>
      <c r="E46" s="10" t="s">
        <v>525</v>
      </c>
      <c r="F46" s="10">
        <v>1</v>
      </c>
      <c r="G46" s="34"/>
      <c r="H46" s="34">
        <f t="shared" si="0"/>
        <v>0</v>
      </c>
      <c r="I46" s="35">
        <f t="shared" si="1"/>
        <v>0</v>
      </c>
    </row>
    <row r="47" spans="2:9" ht="22.5">
      <c r="B47" s="23" t="s">
        <v>526</v>
      </c>
      <c r="C47" s="11" t="s">
        <v>171</v>
      </c>
      <c r="D47" s="9" t="s">
        <v>527</v>
      </c>
      <c r="E47" s="10" t="s">
        <v>472</v>
      </c>
      <c r="F47" s="10">
        <v>25</v>
      </c>
      <c r="G47" s="34"/>
      <c r="H47" s="34">
        <f t="shared" si="0"/>
        <v>0</v>
      </c>
      <c r="I47" s="35">
        <f t="shared" si="1"/>
        <v>0</v>
      </c>
    </row>
    <row r="48" spans="2:9" ht="56.25">
      <c r="B48" s="23" t="s">
        <v>528</v>
      </c>
      <c r="C48" s="11" t="s">
        <v>172</v>
      </c>
      <c r="D48" s="9" t="s">
        <v>529</v>
      </c>
      <c r="E48" s="10" t="s">
        <v>472</v>
      </c>
      <c r="F48" s="10">
        <v>250</v>
      </c>
      <c r="G48" s="34"/>
      <c r="H48" s="34">
        <f t="shared" si="0"/>
        <v>0</v>
      </c>
      <c r="I48" s="35">
        <f t="shared" si="1"/>
        <v>0</v>
      </c>
    </row>
    <row r="49" spans="2:9" ht="56.25">
      <c r="B49" s="23" t="s">
        <v>530</v>
      </c>
      <c r="C49" s="11" t="s">
        <v>171</v>
      </c>
      <c r="D49" s="9" t="s">
        <v>471</v>
      </c>
      <c r="E49" s="10" t="s">
        <v>472</v>
      </c>
      <c r="F49" s="10">
        <v>25</v>
      </c>
      <c r="G49" s="11"/>
      <c r="H49" s="34">
        <f t="shared" si="0"/>
        <v>0</v>
      </c>
      <c r="I49" s="35">
        <f t="shared" si="1"/>
        <v>0</v>
      </c>
    </row>
    <row r="50" spans="2:9" s="3" customFormat="1" ht="45">
      <c r="B50" s="23" t="s">
        <v>531</v>
      </c>
      <c r="C50" s="11" t="s">
        <v>171</v>
      </c>
      <c r="D50" s="9" t="s">
        <v>474</v>
      </c>
      <c r="E50" s="10" t="s">
        <v>472</v>
      </c>
      <c r="F50" s="10">
        <v>25</v>
      </c>
      <c r="G50" s="34"/>
      <c r="H50" s="34">
        <f>ROUND(F50*G50*9,2)</f>
        <v>0</v>
      </c>
      <c r="I50" s="35">
        <f t="shared" si="1"/>
        <v>0</v>
      </c>
    </row>
    <row r="51" spans="2:9" ht="67.5">
      <c r="B51" s="23" t="s">
        <v>532</v>
      </c>
      <c r="C51" s="11" t="s">
        <v>171</v>
      </c>
      <c r="D51" s="9" t="s">
        <v>533</v>
      </c>
      <c r="E51" s="10" t="s">
        <v>472</v>
      </c>
      <c r="F51" s="10">
        <v>25</v>
      </c>
      <c r="G51" s="34"/>
      <c r="H51" s="34">
        <f t="shared" si="0"/>
        <v>0</v>
      </c>
      <c r="I51" s="35">
        <f t="shared" si="1"/>
        <v>0</v>
      </c>
    </row>
    <row r="52" spans="2:9" ht="22.5">
      <c r="B52" s="23" t="s">
        <v>534</v>
      </c>
      <c r="C52" s="11" t="s">
        <v>171</v>
      </c>
      <c r="D52" s="9" t="s">
        <v>478</v>
      </c>
      <c r="E52" s="10" t="s">
        <v>465</v>
      </c>
      <c r="F52" s="10">
        <v>50</v>
      </c>
      <c r="G52" s="34"/>
      <c r="H52" s="34">
        <f t="shared" si="0"/>
        <v>0</v>
      </c>
      <c r="I52" s="35">
        <f t="shared" si="1"/>
        <v>0</v>
      </c>
    </row>
    <row r="53" spans="2:9" ht="12.75">
      <c r="B53" s="21"/>
      <c r="C53" s="8"/>
      <c r="D53" s="12" t="s">
        <v>535</v>
      </c>
      <c r="E53" s="8"/>
      <c r="F53" s="30"/>
      <c r="G53" s="30"/>
      <c r="H53" s="30"/>
      <c r="I53" s="31"/>
    </row>
    <row r="54" spans="2:9" ht="12.75">
      <c r="B54" s="22"/>
      <c r="C54" s="14"/>
      <c r="D54" s="14" t="s">
        <v>536</v>
      </c>
      <c r="E54" s="14"/>
      <c r="F54" s="32"/>
      <c r="G54" s="32"/>
      <c r="H54" s="32"/>
      <c r="I54" s="33"/>
    </row>
    <row r="55" spans="2:9" ht="33.75">
      <c r="B55" s="23" t="s">
        <v>537</v>
      </c>
      <c r="C55" s="11" t="s">
        <v>173</v>
      </c>
      <c r="D55" s="9" t="s">
        <v>538</v>
      </c>
      <c r="E55" s="10" t="s">
        <v>169</v>
      </c>
      <c r="F55" s="10">
        <v>30</v>
      </c>
      <c r="G55" s="34"/>
      <c r="H55" s="34">
        <f t="shared" si="0"/>
        <v>0</v>
      </c>
      <c r="I55" s="35">
        <f t="shared" si="1"/>
        <v>0</v>
      </c>
    </row>
    <row r="56" spans="2:9" ht="22.5">
      <c r="B56" s="23" t="s">
        <v>539</v>
      </c>
      <c r="C56" s="11" t="s">
        <v>173</v>
      </c>
      <c r="D56" s="9" t="s">
        <v>540</v>
      </c>
      <c r="E56" s="10" t="s">
        <v>472</v>
      </c>
      <c r="F56" s="10">
        <v>0.48</v>
      </c>
      <c r="G56" s="34"/>
      <c r="H56" s="34">
        <f t="shared" si="0"/>
        <v>0</v>
      </c>
      <c r="I56" s="35">
        <f t="shared" si="1"/>
        <v>0</v>
      </c>
    </row>
    <row r="57" spans="2:9" ht="22.5">
      <c r="B57" s="23" t="s">
        <v>541</v>
      </c>
      <c r="C57" s="11" t="s">
        <v>173</v>
      </c>
      <c r="D57" s="9" t="s">
        <v>542</v>
      </c>
      <c r="E57" s="10" t="s">
        <v>457</v>
      </c>
      <c r="F57" s="10">
        <v>4</v>
      </c>
      <c r="G57" s="34"/>
      <c r="H57" s="34">
        <f t="shared" si="0"/>
        <v>0</v>
      </c>
      <c r="I57" s="35">
        <f t="shared" si="1"/>
        <v>0</v>
      </c>
    </row>
    <row r="58" spans="2:9" ht="12.75">
      <c r="B58" s="22"/>
      <c r="C58" s="14"/>
      <c r="D58" s="14" t="s">
        <v>543</v>
      </c>
      <c r="E58" s="14"/>
      <c r="F58" s="32"/>
      <c r="G58" s="32"/>
      <c r="H58" s="32"/>
      <c r="I58" s="33"/>
    </row>
    <row r="59" spans="2:9" ht="33.75">
      <c r="B59" s="23" t="s">
        <v>544</v>
      </c>
      <c r="C59" s="11" t="s">
        <v>173</v>
      </c>
      <c r="D59" s="9" t="s">
        <v>545</v>
      </c>
      <c r="E59" s="10" t="s">
        <v>169</v>
      </c>
      <c r="F59" s="10">
        <f aca="true" t="shared" si="2" ref="F59:F68">2365.75+29.3</f>
        <v>2395.05</v>
      </c>
      <c r="G59" s="11"/>
      <c r="H59" s="34">
        <f t="shared" si="0"/>
        <v>0</v>
      </c>
      <c r="I59" s="35">
        <f t="shared" si="1"/>
        <v>0</v>
      </c>
    </row>
    <row r="60" spans="2:9" s="3" customFormat="1" ht="45">
      <c r="B60" s="23" t="s">
        <v>546</v>
      </c>
      <c r="C60" s="11" t="s">
        <v>173</v>
      </c>
      <c r="D60" s="9" t="s">
        <v>547</v>
      </c>
      <c r="E60" s="10" t="s">
        <v>169</v>
      </c>
      <c r="F60" s="10">
        <f t="shared" si="2"/>
        <v>2395.05</v>
      </c>
      <c r="G60" s="11"/>
      <c r="H60" s="34">
        <f>ROUND(F60*G60*8.6,2)</f>
        <v>0</v>
      </c>
      <c r="I60" s="35">
        <f t="shared" si="1"/>
        <v>0</v>
      </c>
    </row>
    <row r="61" spans="2:9" s="3" customFormat="1" ht="33.75">
      <c r="B61" s="23" t="s">
        <v>548</v>
      </c>
      <c r="C61" s="11" t="s">
        <v>173</v>
      </c>
      <c r="D61" s="9" t="s">
        <v>549</v>
      </c>
      <c r="E61" s="10" t="s">
        <v>169</v>
      </c>
      <c r="F61" s="10">
        <f t="shared" si="2"/>
        <v>2395.05</v>
      </c>
      <c r="G61" s="11"/>
      <c r="H61" s="34">
        <f t="shared" si="0"/>
        <v>0</v>
      </c>
      <c r="I61" s="35">
        <f t="shared" si="1"/>
        <v>0</v>
      </c>
    </row>
    <row r="62" spans="2:9" ht="33.75">
      <c r="B62" s="23" t="s">
        <v>550</v>
      </c>
      <c r="C62" s="11" t="s">
        <v>173</v>
      </c>
      <c r="D62" s="9" t="s">
        <v>551</v>
      </c>
      <c r="E62" s="10" t="s">
        <v>169</v>
      </c>
      <c r="F62" s="10">
        <f t="shared" si="2"/>
        <v>2395.05</v>
      </c>
      <c r="G62" s="34"/>
      <c r="H62" s="34">
        <f t="shared" si="0"/>
        <v>0</v>
      </c>
      <c r="I62" s="35">
        <f t="shared" si="1"/>
        <v>0</v>
      </c>
    </row>
    <row r="63" spans="2:9" ht="45">
      <c r="B63" s="23" t="s">
        <v>552</v>
      </c>
      <c r="C63" s="11" t="s">
        <v>173</v>
      </c>
      <c r="D63" s="9" t="s">
        <v>553</v>
      </c>
      <c r="E63" s="10" t="s">
        <v>169</v>
      </c>
      <c r="F63" s="10">
        <f t="shared" si="2"/>
        <v>2395.05</v>
      </c>
      <c r="G63" s="34"/>
      <c r="H63" s="34">
        <f>ROUND(F63*G63*10,2)</f>
        <v>0</v>
      </c>
      <c r="I63" s="35">
        <f t="shared" si="1"/>
        <v>0</v>
      </c>
    </row>
    <row r="64" spans="2:9" ht="33.75">
      <c r="B64" s="23" t="s">
        <v>554</v>
      </c>
      <c r="C64" s="11" t="s">
        <v>173</v>
      </c>
      <c r="D64" s="9" t="s">
        <v>555</v>
      </c>
      <c r="E64" s="10" t="s">
        <v>169</v>
      </c>
      <c r="F64" s="10">
        <f t="shared" si="2"/>
        <v>2395.05</v>
      </c>
      <c r="G64" s="34"/>
      <c r="H64" s="34">
        <f t="shared" si="0"/>
        <v>0</v>
      </c>
      <c r="I64" s="35">
        <f t="shared" si="1"/>
        <v>0</v>
      </c>
    </row>
    <row r="65" spans="2:9" ht="33.75">
      <c r="B65" s="23" t="s">
        <v>556</v>
      </c>
      <c r="C65" s="11" t="s">
        <v>173</v>
      </c>
      <c r="D65" s="9" t="s">
        <v>557</v>
      </c>
      <c r="E65" s="10" t="s">
        <v>169</v>
      </c>
      <c r="F65" s="10">
        <f t="shared" si="2"/>
        <v>2395.05</v>
      </c>
      <c r="G65" s="11"/>
      <c r="H65" s="34">
        <f>ROUND(F65*G65*5,2)</f>
        <v>0</v>
      </c>
      <c r="I65" s="35">
        <f t="shared" si="1"/>
        <v>0</v>
      </c>
    </row>
    <row r="66" spans="2:9" s="3" customFormat="1" ht="33.75">
      <c r="B66" s="23" t="s">
        <v>558</v>
      </c>
      <c r="C66" s="11" t="s">
        <v>173</v>
      </c>
      <c r="D66" s="9" t="s">
        <v>559</v>
      </c>
      <c r="E66" s="10" t="s">
        <v>169</v>
      </c>
      <c r="F66" s="10">
        <f t="shared" si="2"/>
        <v>2395.05</v>
      </c>
      <c r="G66" s="11"/>
      <c r="H66" s="34">
        <f t="shared" si="0"/>
        <v>0</v>
      </c>
      <c r="I66" s="35">
        <f t="shared" si="1"/>
        <v>0</v>
      </c>
    </row>
    <row r="67" spans="2:9" ht="45">
      <c r="B67" s="23" t="s">
        <v>560</v>
      </c>
      <c r="C67" s="11" t="s">
        <v>173</v>
      </c>
      <c r="D67" s="9" t="s">
        <v>561</v>
      </c>
      <c r="E67" s="10" t="s">
        <v>169</v>
      </c>
      <c r="F67" s="10">
        <f t="shared" si="2"/>
        <v>2395.05</v>
      </c>
      <c r="G67" s="34"/>
      <c r="H67" s="34">
        <f>ROUND(F67*G67*2,2)</f>
        <v>0</v>
      </c>
      <c r="I67" s="35">
        <f t="shared" si="1"/>
        <v>0</v>
      </c>
    </row>
    <row r="68" spans="2:9" ht="45">
      <c r="B68" s="23" t="s">
        <v>562</v>
      </c>
      <c r="C68" s="11" t="s">
        <v>173</v>
      </c>
      <c r="D68" s="9" t="s">
        <v>563</v>
      </c>
      <c r="E68" s="10" t="s">
        <v>169</v>
      </c>
      <c r="F68" s="10">
        <f t="shared" si="2"/>
        <v>2395.05</v>
      </c>
      <c r="G68" s="34"/>
      <c r="H68" s="34">
        <f t="shared" si="0"/>
        <v>0</v>
      </c>
      <c r="I68" s="35">
        <f t="shared" si="1"/>
        <v>0</v>
      </c>
    </row>
    <row r="69" spans="2:9" ht="12.75">
      <c r="B69" s="22"/>
      <c r="C69" s="14"/>
      <c r="D69" s="14" t="s">
        <v>564</v>
      </c>
      <c r="E69" s="14"/>
      <c r="F69" s="32"/>
      <c r="G69" s="32"/>
      <c r="H69" s="32"/>
      <c r="I69" s="33"/>
    </row>
    <row r="70" spans="2:9" ht="33.75">
      <c r="B70" s="23" t="s">
        <v>565</v>
      </c>
      <c r="C70" s="11" t="s">
        <v>173</v>
      </c>
      <c r="D70" s="9" t="s">
        <v>545</v>
      </c>
      <c r="E70" s="10" t="s">
        <v>169</v>
      </c>
      <c r="F70" s="10">
        <v>238.38</v>
      </c>
      <c r="G70" s="34"/>
      <c r="H70" s="34">
        <f t="shared" si="0"/>
        <v>0</v>
      </c>
      <c r="I70" s="35">
        <f t="shared" si="1"/>
        <v>0</v>
      </c>
    </row>
    <row r="71" spans="2:9" ht="45">
      <c r="B71" s="23" t="s">
        <v>566</v>
      </c>
      <c r="C71" s="11" t="s">
        <v>173</v>
      </c>
      <c r="D71" s="9" t="s">
        <v>567</v>
      </c>
      <c r="E71" s="10" t="s">
        <v>169</v>
      </c>
      <c r="F71" s="10">
        <v>238.38</v>
      </c>
      <c r="G71" s="34"/>
      <c r="H71" s="34">
        <f>ROUND(F71*G71*10.2,2)</f>
        <v>0</v>
      </c>
      <c r="I71" s="35">
        <f t="shared" si="1"/>
        <v>0</v>
      </c>
    </row>
    <row r="72" spans="2:9" ht="33.75">
      <c r="B72" s="23" t="s">
        <v>568</v>
      </c>
      <c r="C72" s="11" t="s">
        <v>173</v>
      </c>
      <c r="D72" s="9" t="s">
        <v>549</v>
      </c>
      <c r="E72" s="10" t="s">
        <v>169</v>
      </c>
      <c r="F72" s="10">
        <v>238.38</v>
      </c>
      <c r="G72" s="34"/>
      <c r="H72" s="34">
        <f t="shared" si="0"/>
        <v>0</v>
      </c>
      <c r="I72" s="35">
        <f t="shared" si="1"/>
        <v>0</v>
      </c>
    </row>
    <row r="73" spans="2:9" ht="33.75">
      <c r="B73" s="23" t="s">
        <v>569</v>
      </c>
      <c r="C73" s="11" t="s">
        <v>173</v>
      </c>
      <c r="D73" s="9" t="s">
        <v>551</v>
      </c>
      <c r="E73" s="10" t="s">
        <v>169</v>
      </c>
      <c r="F73" s="10">
        <v>238.38</v>
      </c>
      <c r="G73" s="34"/>
      <c r="H73" s="34">
        <f t="shared" si="0"/>
        <v>0</v>
      </c>
      <c r="I73" s="35">
        <f t="shared" si="1"/>
        <v>0</v>
      </c>
    </row>
    <row r="74" spans="2:9" ht="45">
      <c r="B74" s="23" t="s">
        <v>570</v>
      </c>
      <c r="C74" s="11" t="s">
        <v>173</v>
      </c>
      <c r="D74" s="9" t="s">
        <v>553</v>
      </c>
      <c r="E74" s="10" t="s">
        <v>169</v>
      </c>
      <c r="F74" s="10">
        <v>238.38</v>
      </c>
      <c r="G74" s="34"/>
      <c r="H74" s="34">
        <f>ROUND(F74*G74*10,2)</f>
        <v>0</v>
      </c>
      <c r="I74" s="35">
        <f t="shared" si="1"/>
        <v>0</v>
      </c>
    </row>
    <row r="75" spans="2:9" ht="33.75">
      <c r="B75" s="23" t="s">
        <v>571</v>
      </c>
      <c r="C75" s="11" t="s">
        <v>173</v>
      </c>
      <c r="D75" s="9" t="s">
        <v>555</v>
      </c>
      <c r="E75" s="10" t="s">
        <v>169</v>
      </c>
      <c r="F75" s="10">
        <v>238.38</v>
      </c>
      <c r="G75" s="34"/>
      <c r="H75" s="34">
        <f t="shared" si="0"/>
        <v>0</v>
      </c>
      <c r="I75" s="35">
        <f t="shared" si="1"/>
        <v>0</v>
      </c>
    </row>
    <row r="76" spans="2:9" ht="33.75">
      <c r="B76" s="23" t="s">
        <v>572</v>
      </c>
      <c r="C76" s="11" t="s">
        <v>173</v>
      </c>
      <c r="D76" s="9" t="s">
        <v>557</v>
      </c>
      <c r="E76" s="10" t="s">
        <v>169</v>
      </c>
      <c r="F76" s="10">
        <v>238.38</v>
      </c>
      <c r="G76" s="34"/>
      <c r="H76" s="34">
        <f>ROUND(F76*G76*5,2)</f>
        <v>0</v>
      </c>
      <c r="I76" s="35">
        <f t="shared" si="1"/>
        <v>0</v>
      </c>
    </row>
    <row r="77" spans="2:9" ht="33.75">
      <c r="B77" s="23" t="s">
        <v>573</v>
      </c>
      <c r="C77" s="11" t="s">
        <v>173</v>
      </c>
      <c r="D77" s="9" t="s">
        <v>559</v>
      </c>
      <c r="E77" s="10" t="s">
        <v>169</v>
      </c>
      <c r="F77" s="10">
        <v>238.38</v>
      </c>
      <c r="G77" s="11"/>
      <c r="H77" s="34">
        <f t="shared" si="0"/>
        <v>0</v>
      </c>
      <c r="I77" s="35">
        <f t="shared" si="1"/>
        <v>0</v>
      </c>
    </row>
    <row r="78" spans="2:9" s="3" customFormat="1" ht="45">
      <c r="B78" s="23" t="s">
        <v>574</v>
      </c>
      <c r="C78" s="11" t="s">
        <v>173</v>
      </c>
      <c r="D78" s="9" t="s">
        <v>561</v>
      </c>
      <c r="E78" s="10" t="s">
        <v>169</v>
      </c>
      <c r="F78" s="10">
        <v>238.38</v>
      </c>
      <c r="G78" s="34"/>
      <c r="H78" s="34">
        <f>ROUND(F78*G78*2,2)</f>
        <v>0</v>
      </c>
      <c r="I78" s="35">
        <f t="shared" si="1"/>
        <v>0</v>
      </c>
    </row>
    <row r="79" spans="2:9" ht="45">
      <c r="B79" s="23" t="s">
        <v>575</v>
      </c>
      <c r="C79" s="11" t="s">
        <v>173</v>
      </c>
      <c r="D79" s="9" t="s">
        <v>576</v>
      </c>
      <c r="E79" s="10" t="s">
        <v>169</v>
      </c>
      <c r="F79" s="10">
        <v>238.38</v>
      </c>
      <c r="G79" s="34"/>
      <c r="H79" s="34">
        <f t="shared" si="0"/>
        <v>0</v>
      </c>
      <c r="I79" s="35">
        <f t="shared" si="1"/>
        <v>0</v>
      </c>
    </row>
    <row r="80" spans="2:9" ht="22.5">
      <c r="B80" s="23" t="s">
        <v>577</v>
      </c>
      <c r="C80" s="11" t="s">
        <v>173</v>
      </c>
      <c r="D80" s="9" t="s">
        <v>578</v>
      </c>
      <c r="E80" s="10" t="s">
        <v>169</v>
      </c>
      <c r="F80" s="10">
        <v>238.38</v>
      </c>
      <c r="G80" s="34"/>
      <c r="H80" s="34">
        <f t="shared" si="0"/>
        <v>0</v>
      </c>
      <c r="I80" s="35">
        <f t="shared" si="1"/>
        <v>0</v>
      </c>
    </row>
    <row r="81" spans="2:9" ht="22.5">
      <c r="B81" s="23" t="s">
        <v>579</v>
      </c>
      <c r="C81" s="11" t="s">
        <v>173</v>
      </c>
      <c r="D81" s="9" t="s">
        <v>580</v>
      </c>
      <c r="E81" s="10" t="s">
        <v>169</v>
      </c>
      <c r="F81" s="10">
        <v>238.38</v>
      </c>
      <c r="G81" s="34"/>
      <c r="H81" s="34">
        <f t="shared" si="0"/>
        <v>0</v>
      </c>
      <c r="I81" s="35">
        <f t="shared" si="1"/>
        <v>0</v>
      </c>
    </row>
    <row r="82" spans="2:9" ht="12.75">
      <c r="B82" s="22"/>
      <c r="C82" s="14"/>
      <c r="D82" s="14" t="s">
        <v>581</v>
      </c>
      <c r="E82" s="14"/>
      <c r="F82" s="32"/>
      <c r="G82" s="32"/>
      <c r="H82" s="32"/>
      <c r="I82" s="33"/>
    </row>
    <row r="83" spans="2:9" ht="33.75">
      <c r="B83" s="23" t="s">
        <v>582</v>
      </c>
      <c r="C83" s="11" t="s">
        <v>173</v>
      </c>
      <c r="D83" s="9" t="s">
        <v>545</v>
      </c>
      <c r="E83" s="10" t="s">
        <v>169</v>
      </c>
      <c r="F83" s="10">
        <v>935.31</v>
      </c>
      <c r="G83" s="34"/>
      <c r="H83" s="34">
        <f aca="true" t="shared" si="3" ref="H83:H146">ROUND(F83*G83,2)</f>
        <v>0</v>
      </c>
      <c r="I83" s="35">
        <f aca="true" t="shared" si="4" ref="I83:I146">ROUND(H83*1.23,2)</f>
        <v>0</v>
      </c>
    </row>
    <row r="84" spans="2:9" ht="45">
      <c r="B84" s="23" t="s">
        <v>583</v>
      </c>
      <c r="C84" s="11" t="s">
        <v>173</v>
      </c>
      <c r="D84" s="9" t="s">
        <v>584</v>
      </c>
      <c r="E84" s="10" t="s">
        <v>169</v>
      </c>
      <c r="F84" s="10">
        <v>935.31</v>
      </c>
      <c r="G84" s="34"/>
      <c r="H84" s="34">
        <f>ROUND(F84*G84*9,2)</f>
        <v>0</v>
      </c>
      <c r="I84" s="35">
        <f t="shared" si="4"/>
        <v>0</v>
      </c>
    </row>
    <row r="85" spans="2:9" ht="33.75">
      <c r="B85" s="23" t="s">
        <v>585</v>
      </c>
      <c r="C85" s="11" t="s">
        <v>173</v>
      </c>
      <c r="D85" s="9" t="s">
        <v>549</v>
      </c>
      <c r="E85" s="10" t="s">
        <v>169</v>
      </c>
      <c r="F85" s="10">
        <v>935.31</v>
      </c>
      <c r="G85" s="34"/>
      <c r="H85" s="34">
        <f t="shared" si="3"/>
        <v>0</v>
      </c>
      <c r="I85" s="35">
        <f t="shared" si="4"/>
        <v>0</v>
      </c>
    </row>
    <row r="86" spans="2:9" ht="33.75">
      <c r="B86" s="23" t="s">
        <v>586</v>
      </c>
      <c r="C86" s="11" t="s">
        <v>173</v>
      </c>
      <c r="D86" s="9" t="s">
        <v>551</v>
      </c>
      <c r="E86" s="10" t="s">
        <v>169</v>
      </c>
      <c r="F86" s="10">
        <v>935.31</v>
      </c>
      <c r="G86" s="34"/>
      <c r="H86" s="34">
        <f t="shared" si="3"/>
        <v>0</v>
      </c>
      <c r="I86" s="35">
        <f t="shared" si="4"/>
        <v>0</v>
      </c>
    </row>
    <row r="87" spans="2:9" ht="45">
      <c r="B87" s="23" t="s">
        <v>587</v>
      </c>
      <c r="C87" s="11" t="s">
        <v>173</v>
      </c>
      <c r="D87" s="9" t="s">
        <v>553</v>
      </c>
      <c r="E87" s="10" t="s">
        <v>169</v>
      </c>
      <c r="F87" s="10">
        <v>935.31</v>
      </c>
      <c r="G87" s="34"/>
      <c r="H87" s="34">
        <f>ROUND(F87*G87*10,2)</f>
        <v>0</v>
      </c>
      <c r="I87" s="35">
        <f t="shared" si="4"/>
        <v>0</v>
      </c>
    </row>
    <row r="88" spans="2:9" ht="33.75">
      <c r="B88" s="23" t="s">
        <v>588</v>
      </c>
      <c r="C88" s="11" t="s">
        <v>173</v>
      </c>
      <c r="D88" s="9" t="s">
        <v>555</v>
      </c>
      <c r="E88" s="10" t="s">
        <v>169</v>
      </c>
      <c r="F88" s="10">
        <v>935.31</v>
      </c>
      <c r="G88" s="34"/>
      <c r="H88" s="34">
        <f t="shared" si="3"/>
        <v>0</v>
      </c>
      <c r="I88" s="35">
        <f t="shared" si="4"/>
        <v>0</v>
      </c>
    </row>
    <row r="89" spans="2:9" ht="33.75">
      <c r="B89" s="23" t="s">
        <v>589</v>
      </c>
      <c r="C89" s="11" t="s">
        <v>173</v>
      </c>
      <c r="D89" s="9" t="s">
        <v>557</v>
      </c>
      <c r="E89" s="10" t="s">
        <v>169</v>
      </c>
      <c r="F89" s="10">
        <v>935.31</v>
      </c>
      <c r="G89" s="34"/>
      <c r="H89" s="34">
        <f>ROUND(F89*G89*5,2)</f>
        <v>0</v>
      </c>
      <c r="I89" s="35">
        <f t="shared" si="4"/>
        <v>0</v>
      </c>
    </row>
    <row r="90" spans="2:9" ht="33.75">
      <c r="B90" s="23" t="s">
        <v>590</v>
      </c>
      <c r="C90" s="11" t="s">
        <v>173</v>
      </c>
      <c r="D90" s="9" t="s">
        <v>559</v>
      </c>
      <c r="E90" s="10" t="s">
        <v>169</v>
      </c>
      <c r="F90" s="10">
        <v>935.31</v>
      </c>
      <c r="G90" s="34"/>
      <c r="H90" s="34">
        <f t="shared" si="3"/>
        <v>0</v>
      </c>
      <c r="I90" s="35">
        <f t="shared" si="4"/>
        <v>0</v>
      </c>
    </row>
    <row r="91" spans="2:9" ht="45">
      <c r="B91" s="23" t="s">
        <v>591</v>
      </c>
      <c r="C91" s="11" t="s">
        <v>173</v>
      </c>
      <c r="D91" s="9" t="s">
        <v>561</v>
      </c>
      <c r="E91" s="10" t="s">
        <v>169</v>
      </c>
      <c r="F91" s="10">
        <v>935.31</v>
      </c>
      <c r="G91" s="11"/>
      <c r="H91" s="34">
        <f>ROUND(F91*G91*2,2)</f>
        <v>0</v>
      </c>
      <c r="I91" s="35">
        <f t="shared" si="4"/>
        <v>0</v>
      </c>
    </row>
    <row r="92" spans="2:9" s="3" customFormat="1" ht="45">
      <c r="B92" s="23" t="s">
        <v>592</v>
      </c>
      <c r="C92" s="11" t="s">
        <v>173</v>
      </c>
      <c r="D92" s="9" t="s">
        <v>593</v>
      </c>
      <c r="E92" s="10" t="s">
        <v>169</v>
      </c>
      <c r="F92" s="10">
        <v>935.31</v>
      </c>
      <c r="G92" s="11"/>
      <c r="H92" s="34">
        <f t="shared" si="3"/>
        <v>0</v>
      </c>
      <c r="I92" s="35">
        <f t="shared" si="4"/>
        <v>0</v>
      </c>
    </row>
    <row r="93" spans="2:9" ht="33.75">
      <c r="B93" s="23" t="s">
        <v>594</v>
      </c>
      <c r="C93" s="11" t="s">
        <v>173</v>
      </c>
      <c r="D93" s="9" t="s">
        <v>595</v>
      </c>
      <c r="E93" s="10" t="s">
        <v>169</v>
      </c>
      <c r="F93" s="10">
        <v>935.31</v>
      </c>
      <c r="G93" s="34"/>
      <c r="H93" s="34">
        <f t="shared" si="3"/>
        <v>0</v>
      </c>
      <c r="I93" s="35">
        <f t="shared" si="4"/>
        <v>0</v>
      </c>
    </row>
    <row r="94" spans="2:9" ht="12.75">
      <c r="B94" s="22"/>
      <c r="C94" s="14"/>
      <c r="D94" s="14" t="s">
        <v>596</v>
      </c>
      <c r="E94" s="14"/>
      <c r="F94" s="32"/>
      <c r="G94" s="32"/>
      <c r="H94" s="32"/>
      <c r="I94" s="33"/>
    </row>
    <row r="95" spans="2:9" ht="33.75">
      <c r="B95" s="23" t="s">
        <v>597</v>
      </c>
      <c r="C95" s="11" t="s">
        <v>173</v>
      </c>
      <c r="D95" s="9" t="s">
        <v>545</v>
      </c>
      <c r="E95" s="10" t="s">
        <v>169</v>
      </c>
      <c r="F95" s="10">
        <v>12.5</v>
      </c>
      <c r="G95" s="34"/>
      <c r="H95" s="34">
        <f t="shared" si="3"/>
        <v>0</v>
      </c>
      <c r="I95" s="35">
        <f t="shared" si="4"/>
        <v>0</v>
      </c>
    </row>
    <row r="96" spans="2:9" ht="45">
      <c r="B96" s="23" t="s">
        <v>598</v>
      </c>
      <c r="C96" s="11" t="s">
        <v>173</v>
      </c>
      <c r="D96" s="9" t="s">
        <v>584</v>
      </c>
      <c r="E96" s="10" t="s">
        <v>169</v>
      </c>
      <c r="F96" s="10">
        <v>12.5</v>
      </c>
      <c r="G96" s="34"/>
      <c r="H96" s="34">
        <f>ROUND(F96*G96*9,2)</f>
        <v>0</v>
      </c>
      <c r="I96" s="35">
        <f t="shared" si="4"/>
        <v>0</v>
      </c>
    </row>
    <row r="97" spans="2:9" ht="33.75">
      <c r="B97" s="23" t="s">
        <v>599</v>
      </c>
      <c r="C97" s="11" t="s">
        <v>173</v>
      </c>
      <c r="D97" s="9" t="s">
        <v>549</v>
      </c>
      <c r="E97" s="10" t="s">
        <v>169</v>
      </c>
      <c r="F97" s="10">
        <v>12.5</v>
      </c>
      <c r="G97" s="34"/>
      <c r="H97" s="34">
        <f t="shared" si="3"/>
        <v>0</v>
      </c>
      <c r="I97" s="35">
        <f t="shared" si="4"/>
        <v>0</v>
      </c>
    </row>
    <row r="98" spans="2:9" ht="33.75">
      <c r="B98" s="23" t="s">
        <v>600</v>
      </c>
      <c r="C98" s="11" t="s">
        <v>173</v>
      </c>
      <c r="D98" s="9" t="s">
        <v>551</v>
      </c>
      <c r="E98" s="10" t="s">
        <v>169</v>
      </c>
      <c r="F98" s="10">
        <v>12.5</v>
      </c>
      <c r="G98" s="34"/>
      <c r="H98" s="34">
        <f t="shared" si="3"/>
        <v>0</v>
      </c>
      <c r="I98" s="35">
        <f t="shared" si="4"/>
        <v>0</v>
      </c>
    </row>
    <row r="99" spans="2:9" ht="45">
      <c r="B99" s="23" t="s">
        <v>601</v>
      </c>
      <c r="C99" s="11" t="s">
        <v>173</v>
      </c>
      <c r="D99" s="9" t="s">
        <v>553</v>
      </c>
      <c r="E99" s="10" t="s">
        <v>169</v>
      </c>
      <c r="F99" s="10">
        <v>12.5</v>
      </c>
      <c r="G99" s="34"/>
      <c r="H99" s="34">
        <f>ROUND(F99*G99*10,2)</f>
        <v>0</v>
      </c>
      <c r="I99" s="35">
        <f t="shared" si="4"/>
        <v>0</v>
      </c>
    </row>
    <row r="100" spans="2:9" ht="33.75">
      <c r="B100" s="23" t="s">
        <v>602</v>
      </c>
      <c r="C100" s="11" t="s">
        <v>173</v>
      </c>
      <c r="D100" s="9" t="s">
        <v>555</v>
      </c>
      <c r="E100" s="10" t="s">
        <v>169</v>
      </c>
      <c r="F100" s="10">
        <v>12.5</v>
      </c>
      <c r="G100" s="34"/>
      <c r="H100" s="34">
        <f t="shared" si="3"/>
        <v>0</v>
      </c>
      <c r="I100" s="35">
        <f t="shared" si="4"/>
        <v>0</v>
      </c>
    </row>
    <row r="101" spans="2:9" ht="33.75">
      <c r="B101" s="23" t="s">
        <v>603</v>
      </c>
      <c r="C101" s="11" t="s">
        <v>173</v>
      </c>
      <c r="D101" s="9" t="s">
        <v>557</v>
      </c>
      <c r="E101" s="10" t="s">
        <v>169</v>
      </c>
      <c r="F101" s="10">
        <v>12.5</v>
      </c>
      <c r="G101" s="34"/>
      <c r="H101" s="34">
        <f>ROUND(F101*G101*5,2)</f>
        <v>0</v>
      </c>
      <c r="I101" s="35">
        <f t="shared" si="4"/>
        <v>0</v>
      </c>
    </row>
    <row r="102" spans="2:9" ht="33.75">
      <c r="B102" s="23" t="s">
        <v>604</v>
      </c>
      <c r="C102" s="11" t="s">
        <v>173</v>
      </c>
      <c r="D102" s="9" t="s">
        <v>559</v>
      </c>
      <c r="E102" s="10" t="s">
        <v>169</v>
      </c>
      <c r="F102" s="10">
        <v>12.5</v>
      </c>
      <c r="G102" s="34"/>
      <c r="H102" s="34">
        <f t="shared" si="3"/>
        <v>0</v>
      </c>
      <c r="I102" s="35">
        <f t="shared" si="4"/>
        <v>0</v>
      </c>
    </row>
    <row r="103" spans="2:9" ht="45">
      <c r="B103" s="23" t="s">
        <v>605</v>
      </c>
      <c r="C103" s="11" t="s">
        <v>173</v>
      </c>
      <c r="D103" s="9" t="s">
        <v>561</v>
      </c>
      <c r="E103" s="10" t="s">
        <v>169</v>
      </c>
      <c r="F103" s="10">
        <v>12.5</v>
      </c>
      <c r="G103" s="34"/>
      <c r="H103" s="34">
        <f>ROUND(F103*G103*2,2)</f>
        <v>0</v>
      </c>
      <c r="I103" s="35">
        <f t="shared" si="4"/>
        <v>0</v>
      </c>
    </row>
    <row r="104" spans="2:9" ht="45">
      <c r="B104" s="23" t="s">
        <v>606</v>
      </c>
      <c r="C104" s="11" t="s">
        <v>173</v>
      </c>
      <c r="D104" s="9" t="s">
        <v>607</v>
      </c>
      <c r="E104" s="10" t="s">
        <v>169</v>
      </c>
      <c r="F104" s="10">
        <v>12.5</v>
      </c>
      <c r="G104" s="11"/>
      <c r="H104" s="34">
        <f t="shared" si="3"/>
        <v>0</v>
      </c>
      <c r="I104" s="35">
        <f t="shared" si="4"/>
        <v>0</v>
      </c>
    </row>
    <row r="105" spans="2:9" s="3" customFormat="1" ht="33.75">
      <c r="B105" s="23" t="s">
        <v>608</v>
      </c>
      <c r="C105" s="11" t="s">
        <v>173</v>
      </c>
      <c r="D105" s="9" t="s">
        <v>595</v>
      </c>
      <c r="E105" s="10" t="s">
        <v>169</v>
      </c>
      <c r="F105" s="10">
        <v>12.5</v>
      </c>
      <c r="G105" s="11"/>
      <c r="H105" s="34">
        <f t="shared" si="3"/>
        <v>0</v>
      </c>
      <c r="I105" s="35">
        <f t="shared" si="4"/>
        <v>0</v>
      </c>
    </row>
    <row r="106" spans="2:9" ht="12.75">
      <c r="B106" s="22"/>
      <c r="C106" s="14"/>
      <c r="D106" s="14" t="s">
        <v>609</v>
      </c>
      <c r="E106" s="14"/>
      <c r="F106" s="32"/>
      <c r="G106" s="32"/>
      <c r="H106" s="32"/>
      <c r="I106" s="33"/>
    </row>
    <row r="107" spans="2:9" ht="33.75">
      <c r="B107" s="23" t="s">
        <v>610</v>
      </c>
      <c r="C107" s="11" t="s">
        <v>173</v>
      </c>
      <c r="D107" s="9" t="s">
        <v>545</v>
      </c>
      <c r="E107" s="10" t="s">
        <v>169</v>
      </c>
      <c r="F107" s="10">
        <f aca="true" t="shared" si="5" ref="F107:F114">194.7+10</f>
        <v>204.7</v>
      </c>
      <c r="G107" s="34"/>
      <c r="H107" s="34">
        <f t="shared" si="3"/>
        <v>0</v>
      </c>
      <c r="I107" s="35">
        <f t="shared" si="4"/>
        <v>0</v>
      </c>
    </row>
    <row r="108" spans="2:9" ht="33.75">
      <c r="B108" s="23" t="s">
        <v>611</v>
      </c>
      <c r="C108" s="11" t="s">
        <v>173</v>
      </c>
      <c r="D108" s="9" t="s">
        <v>549</v>
      </c>
      <c r="E108" s="10" t="s">
        <v>169</v>
      </c>
      <c r="F108" s="10">
        <f t="shared" si="5"/>
        <v>204.7</v>
      </c>
      <c r="G108" s="34"/>
      <c r="H108" s="34">
        <f t="shared" si="3"/>
        <v>0</v>
      </c>
      <c r="I108" s="35">
        <f t="shared" si="4"/>
        <v>0</v>
      </c>
    </row>
    <row r="109" spans="2:9" ht="33.75">
      <c r="B109" s="23" t="s">
        <v>612</v>
      </c>
      <c r="C109" s="11" t="s">
        <v>173</v>
      </c>
      <c r="D109" s="9" t="s">
        <v>551</v>
      </c>
      <c r="E109" s="10" t="s">
        <v>169</v>
      </c>
      <c r="F109" s="10">
        <f t="shared" si="5"/>
        <v>204.7</v>
      </c>
      <c r="G109" s="34"/>
      <c r="H109" s="34">
        <f t="shared" si="3"/>
        <v>0</v>
      </c>
      <c r="I109" s="35">
        <f t="shared" si="4"/>
        <v>0</v>
      </c>
    </row>
    <row r="110" spans="2:9" ht="45">
      <c r="B110" s="23" t="s">
        <v>613</v>
      </c>
      <c r="C110" s="11" t="s">
        <v>173</v>
      </c>
      <c r="D110" s="9" t="s">
        <v>614</v>
      </c>
      <c r="E110" s="10" t="s">
        <v>169</v>
      </c>
      <c r="F110" s="10">
        <f t="shared" si="5"/>
        <v>204.7</v>
      </c>
      <c r="G110" s="34"/>
      <c r="H110" s="34">
        <f>ROUND(F110*G110*16,2)</f>
        <v>0</v>
      </c>
      <c r="I110" s="35">
        <f t="shared" si="4"/>
        <v>0</v>
      </c>
    </row>
    <row r="111" spans="2:9" ht="33.75">
      <c r="B111" s="23" t="s">
        <v>615</v>
      </c>
      <c r="C111" s="11" t="s">
        <v>173</v>
      </c>
      <c r="D111" s="9" t="s">
        <v>555</v>
      </c>
      <c r="E111" s="10" t="s">
        <v>169</v>
      </c>
      <c r="F111" s="10">
        <f t="shared" si="5"/>
        <v>204.7</v>
      </c>
      <c r="G111" s="34"/>
      <c r="H111" s="34">
        <f t="shared" si="3"/>
        <v>0</v>
      </c>
      <c r="I111" s="35">
        <f t="shared" si="4"/>
        <v>0</v>
      </c>
    </row>
    <row r="112" spans="2:9" ht="33.75">
      <c r="B112" s="23" t="s">
        <v>616</v>
      </c>
      <c r="C112" s="11" t="s">
        <v>173</v>
      </c>
      <c r="D112" s="9" t="s">
        <v>557</v>
      </c>
      <c r="E112" s="10" t="s">
        <v>169</v>
      </c>
      <c r="F112" s="10">
        <f t="shared" si="5"/>
        <v>204.7</v>
      </c>
      <c r="G112" s="34"/>
      <c r="H112" s="34">
        <f>ROUND(F112*G112*5,2)</f>
        <v>0</v>
      </c>
      <c r="I112" s="35">
        <f t="shared" si="4"/>
        <v>0</v>
      </c>
    </row>
    <row r="113" spans="2:9" ht="22.5">
      <c r="B113" s="23" t="s">
        <v>617</v>
      </c>
      <c r="C113" s="11" t="s">
        <v>173</v>
      </c>
      <c r="D113" s="9" t="s">
        <v>618</v>
      </c>
      <c r="E113" s="10" t="s">
        <v>169</v>
      </c>
      <c r="F113" s="10">
        <f t="shared" si="5"/>
        <v>204.7</v>
      </c>
      <c r="G113" s="34"/>
      <c r="H113" s="34">
        <f t="shared" si="3"/>
        <v>0</v>
      </c>
      <c r="I113" s="35">
        <f t="shared" si="4"/>
        <v>0</v>
      </c>
    </row>
    <row r="114" spans="2:9" ht="22.5">
      <c r="B114" s="23" t="s">
        <v>619</v>
      </c>
      <c r="C114" s="11" t="s">
        <v>173</v>
      </c>
      <c r="D114" s="9" t="s">
        <v>620</v>
      </c>
      <c r="E114" s="10" t="s">
        <v>169</v>
      </c>
      <c r="F114" s="10">
        <f t="shared" si="5"/>
        <v>204.7</v>
      </c>
      <c r="G114" s="34"/>
      <c r="H114" s="34">
        <f t="shared" si="3"/>
        <v>0</v>
      </c>
      <c r="I114" s="35">
        <f t="shared" si="4"/>
        <v>0</v>
      </c>
    </row>
    <row r="115" spans="2:9" ht="12.75">
      <c r="B115" s="22"/>
      <c r="C115" s="14"/>
      <c r="D115" s="14" t="s">
        <v>621</v>
      </c>
      <c r="E115" s="14"/>
      <c r="F115" s="32"/>
      <c r="G115" s="32"/>
      <c r="H115" s="32"/>
      <c r="I115" s="33"/>
    </row>
    <row r="116" spans="2:9" ht="33.75">
      <c r="B116" s="23" t="s">
        <v>622</v>
      </c>
      <c r="C116" s="11" t="s">
        <v>173</v>
      </c>
      <c r="D116" s="9" t="s">
        <v>545</v>
      </c>
      <c r="E116" s="10" t="s">
        <v>169</v>
      </c>
      <c r="F116" s="10">
        <v>50.4</v>
      </c>
      <c r="G116" s="34"/>
      <c r="H116" s="34">
        <f t="shared" si="3"/>
        <v>0</v>
      </c>
      <c r="I116" s="35">
        <f t="shared" si="4"/>
        <v>0</v>
      </c>
    </row>
    <row r="117" spans="2:9" ht="45">
      <c r="B117" s="23" t="s">
        <v>623</v>
      </c>
      <c r="C117" s="11" t="s">
        <v>173</v>
      </c>
      <c r="D117" s="9" t="s">
        <v>624</v>
      </c>
      <c r="E117" s="10" t="s">
        <v>169</v>
      </c>
      <c r="F117" s="10">
        <v>50.4</v>
      </c>
      <c r="G117" s="11"/>
      <c r="H117" s="34">
        <f>ROUND(F117*G117*7.4,2)</f>
        <v>0</v>
      </c>
      <c r="I117" s="35">
        <f t="shared" si="4"/>
        <v>0</v>
      </c>
    </row>
    <row r="118" spans="2:9" s="3" customFormat="1" ht="33.75">
      <c r="B118" s="23" t="s">
        <v>625</v>
      </c>
      <c r="C118" s="11" t="s">
        <v>173</v>
      </c>
      <c r="D118" s="9" t="s">
        <v>549</v>
      </c>
      <c r="E118" s="10" t="s">
        <v>169</v>
      </c>
      <c r="F118" s="10">
        <v>50.4</v>
      </c>
      <c r="G118" s="11"/>
      <c r="H118" s="34">
        <f t="shared" si="3"/>
        <v>0</v>
      </c>
      <c r="I118" s="35">
        <f t="shared" si="4"/>
        <v>0</v>
      </c>
    </row>
    <row r="119" spans="2:9" ht="33.75">
      <c r="B119" s="23" t="s">
        <v>626</v>
      </c>
      <c r="C119" s="11" t="s">
        <v>173</v>
      </c>
      <c r="D119" s="9" t="s">
        <v>551</v>
      </c>
      <c r="E119" s="10" t="s">
        <v>169</v>
      </c>
      <c r="F119" s="10">
        <v>50.4</v>
      </c>
      <c r="G119" s="34"/>
      <c r="H119" s="34">
        <f t="shared" si="3"/>
        <v>0</v>
      </c>
      <c r="I119" s="35">
        <f t="shared" si="4"/>
        <v>0</v>
      </c>
    </row>
    <row r="120" spans="2:9" ht="45">
      <c r="B120" s="23" t="s">
        <v>627</v>
      </c>
      <c r="C120" s="11" t="s">
        <v>173</v>
      </c>
      <c r="D120" s="9" t="s">
        <v>553</v>
      </c>
      <c r="E120" s="10" t="s">
        <v>169</v>
      </c>
      <c r="F120" s="10">
        <v>50.4</v>
      </c>
      <c r="G120" s="34"/>
      <c r="H120" s="34">
        <f>ROUND(F120*G120*10,2)</f>
        <v>0</v>
      </c>
      <c r="I120" s="35">
        <f t="shared" si="4"/>
        <v>0</v>
      </c>
    </row>
    <row r="121" spans="2:9" ht="33.75">
      <c r="B121" s="23" t="s">
        <v>628</v>
      </c>
      <c r="C121" s="11" t="s">
        <v>173</v>
      </c>
      <c r="D121" s="9" t="s">
        <v>629</v>
      </c>
      <c r="E121" s="10" t="s">
        <v>169</v>
      </c>
      <c r="F121" s="10">
        <v>50.4</v>
      </c>
      <c r="G121" s="34"/>
      <c r="H121" s="34">
        <f t="shared" si="3"/>
        <v>0</v>
      </c>
      <c r="I121" s="35">
        <f t="shared" si="4"/>
        <v>0</v>
      </c>
    </row>
    <row r="122" spans="2:9" ht="33.75">
      <c r="B122" s="23" t="s">
        <v>630</v>
      </c>
      <c r="C122" s="11" t="s">
        <v>173</v>
      </c>
      <c r="D122" s="9" t="s">
        <v>631</v>
      </c>
      <c r="E122" s="10" t="s">
        <v>169</v>
      </c>
      <c r="F122" s="10">
        <v>50.4</v>
      </c>
      <c r="G122" s="34"/>
      <c r="H122" s="34">
        <f>ROUND(F122*G122*8,2)</f>
        <v>0</v>
      </c>
      <c r="I122" s="35">
        <f t="shared" si="4"/>
        <v>0</v>
      </c>
    </row>
    <row r="123" spans="2:9" ht="33.75">
      <c r="B123" s="23" t="s">
        <v>632</v>
      </c>
      <c r="C123" s="11" t="s">
        <v>173</v>
      </c>
      <c r="D123" s="9" t="s">
        <v>633</v>
      </c>
      <c r="E123" s="10" t="s">
        <v>169</v>
      </c>
      <c r="F123" s="10">
        <v>50.4</v>
      </c>
      <c r="G123" s="34"/>
      <c r="H123" s="34">
        <f t="shared" si="3"/>
        <v>0</v>
      </c>
      <c r="I123" s="35">
        <f t="shared" si="4"/>
        <v>0</v>
      </c>
    </row>
    <row r="124" spans="2:9" ht="33.75">
      <c r="B124" s="23" t="s">
        <v>634</v>
      </c>
      <c r="C124" s="11" t="s">
        <v>173</v>
      </c>
      <c r="D124" s="9" t="s">
        <v>635</v>
      </c>
      <c r="E124" s="10" t="s">
        <v>169</v>
      </c>
      <c r="F124" s="10">
        <v>50.4</v>
      </c>
      <c r="G124" s="34"/>
      <c r="H124" s="34">
        <f t="shared" si="3"/>
        <v>0</v>
      </c>
      <c r="I124" s="35">
        <f t="shared" si="4"/>
        <v>0</v>
      </c>
    </row>
    <row r="125" spans="2:9" ht="22.5">
      <c r="B125" s="23" t="s">
        <v>636</v>
      </c>
      <c r="C125" s="11" t="s">
        <v>173</v>
      </c>
      <c r="D125" s="9" t="s">
        <v>637</v>
      </c>
      <c r="E125" s="10" t="s">
        <v>169</v>
      </c>
      <c r="F125" s="10">
        <v>50.4</v>
      </c>
      <c r="G125" s="34"/>
      <c r="H125" s="34">
        <f t="shared" si="3"/>
        <v>0</v>
      </c>
      <c r="I125" s="35">
        <f t="shared" si="4"/>
        <v>0</v>
      </c>
    </row>
    <row r="126" spans="2:9" ht="45">
      <c r="B126" s="23" t="s">
        <v>638</v>
      </c>
      <c r="C126" s="11" t="s">
        <v>173</v>
      </c>
      <c r="D126" s="9" t="s">
        <v>639</v>
      </c>
      <c r="E126" s="10" t="s">
        <v>169</v>
      </c>
      <c r="F126" s="10">
        <v>50.4</v>
      </c>
      <c r="G126" s="34"/>
      <c r="H126" s="34">
        <f t="shared" si="3"/>
        <v>0</v>
      </c>
      <c r="I126" s="35">
        <f t="shared" si="4"/>
        <v>0</v>
      </c>
    </row>
    <row r="127" spans="2:9" ht="12.75">
      <c r="B127" s="22"/>
      <c r="C127" s="14"/>
      <c r="D127" s="14" t="s">
        <v>640</v>
      </c>
      <c r="E127" s="14"/>
      <c r="F127" s="32"/>
      <c r="G127" s="32"/>
      <c r="H127" s="32"/>
      <c r="I127" s="33"/>
    </row>
    <row r="128" spans="2:9" s="3" customFormat="1" ht="33.75">
      <c r="B128" s="23" t="s">
        <v>641</v>
      </c>
      <c r="C128" s="11" t="s">
        <v>173</v>
      </c>
      <c r="D128" s="9" t="s">
        <v>545</v>
      </c>
      <c r="E128" s="10" t="s">
        <v>169</v>
      </c>
      <c r="F128" s="10">
        <v>17.52</v>
      </c>
      <c r="G128" s="11"/>
      <c r="H128" s="34">
        <f t="shared" si="3"/>
        <v>0</v>
      </c>
      <c r="I128" s="35">
        <f t="shared" si="4"/>
        <v>0</v>
      </c>
    </row>
    <row r="129" spans="2:9" ht="45">
      <c r="B129" s="23" t="s">
        <v>642</v>
      </c>
      <c r="C129" s="11" t="s">
        <v>173</v>
      </c>
      <c r="D129" s="9" t="s">
        <v>643</v>
      </c>
      <c r="E129" s="10" t="s">
        <v>169</v>
      </c>
      <c r="F129" s="10">
        <v>17.52</v>
      </c>
      <c r="G129" s="34"/>
      <c r="H129" s="34">
        <f>ROUND(F129*G129*11.8,2)</f>
        <v>0</v>
      </c>
      <c r="I129" s="35">
        <f t="shared" si="4"/>
        <v>0</v>
      </c>
    </row>
    <row r="130" spans="2:9" ht="33.75">
      <c r="B130" s="23" t="s">
        <v>644</v>
      </c>
      <c r="C130" s="11" t="s">
        <v>173</v>
      </c>
      <c r="D130" s="9" t="s">
        <v>549</v>
      </c>
      <c r="E130" s="10" t="s">
        <v>169</v>
      </c>
      <c r="F130" s="10">
        <v>17.52</v>
      </c>
      <c r="G130" s="34"/>
      <c r="H130" s="34">
        <f t="shared" si="3"/>
        <v>0</v>
      </c>
      <c r="I130" s="35">
        <f t="shared" si="4"/>
        <v>0</v>
      </c>
    </row>
    <row r="131" spans="2:9" ht="33.75">
      <c r="B131" s="23" t="s">
        <v>645</v>
      </c>
      <c r="C131" s="11" t="s">
        <v>173</v>
      </c>
      <c r="D131" s="9" t="s">
        <v>551</v>
      </c>
      <c r="E131" s="10" t="s">
        <v>169</v>
      </c>
      <c r="F131" s="10">
        <v>17.52</v>
      </c>
      <c r="G131" s="34"/>
      <c r="H131" s="34">
        <f t="shared" si="3"/>
        <v>0</v>
      </c>
      <c r="I131" s="35">
        <f t="shared" si="4"/>
        <v>0</v>
      </c>
    </row>
    <row r="132" spans="2:9" ht="45">
      <c r="B132" s="23" t="s">
        <v>646</v>
      </c>
      <c r="C132" s="11" t="s">
        <v>173</v>
      </c>
      <c r="D132" s="9" t="s">
        <v>553</v>
      </c>
      <c r="E132" s="10" t="s">
        <v>169</v>
      </c>
      <c r="F132" s="10">
        <v>17.52</v>
      </c>
      <c r="G132" s="34"/>
      <c r="H132" s="34">
        <f>ROUND(F132*G132*10,2)</f>
        <v>0</v>
      </c>
      <c r="I132" s="35">
        <f t="shared" si="4"/>
        <v>0</v>
      </c>
    </row>
    <row r="133" spans="2:9" ht="67.5">
      <c r="B133" s="23" t="s">
        <v>647</v>
      </c>
      <c r="C133" s="11" t="s">
        <v>173</v>
      </c>
      <c r="D133" s="9" t="s">
        <v>648</v>
      </c>
      <c r="E133" s="10" t="s">
        <v>472</v>
      </c>
      <c r="F133" s="10">
        <v>0.876</v>
      </c>
      <c r="G133" s="34"/>
      <c r="H133" s="34">
        <f t="shared" si="3"/>
        <v>0</v>
      </c>
      <c r="I133" s="35">
        <f t="shared" si="4"/>
        <v>0</v>
      </c>
    </row>
    <row r="134" spans="2:9" ht="56.25">
      <c r="B134" s="23" t="s">
        <v>649</v>
      </c>
      <c r="C134" s="11" t="s">
        <v>173</v>
      </c>
      <c r="D134" s="9" t="s">
        <v>650</v>
      </c>
      <c r="E134" s="10" t="s">
        <v>472</v>
      </c>
      <c r="F134" s="10">
        <v>3.504</v>
      </c>
      <c r="G134" s="34"/>
      <c r="H134" s="34">
        <f t="shared" si="3"/>
        <v>0</v>
      </c>
      <c r="I134" s="35">
        <f t="shared" si="4"/>
        <v>0</v>
      </c>
    </row>
    <row r="135" spans="2:9" ht="33.75">
      <c r="B135" s="23" t="s">
        <v>651</v>
      </c>
      <c r="C135" s="11" t="s">
        <v>173</v>
      </c>
      <c r="D135" s="9" t="s">
        <v>633</v>
      </c>
      <c r="E135" s="10" t="s">
        <v>169</v>
      </c>
      <c r="F135" s="10">
        <v>17.52</v>
      </c>
      <c r="G135" s="34"/>
      <c r="H135" s="34">
        <f t="shared" si="3"/>
        <v>0</v>
      </c>
      <c r="I135" s="35">
        <f t="shared" si="4"/>
        <v>0</v>
      </c>
    </row>
    <row r="136" spans="2:9" ht="33.75">
      <c r="B136" s="23" t="s">
        <v>652</v>
      </c>
      <c r="C136" s="11" t="s">
        <v>173</v>
      </c>
      <c r="D136" s="9" t="s">
        <v>635</v>
      </c>
      <c r="E136" s="10" t="s">
        <v>169</v>
      </c>
      <c r="F136" s="10">
        <v>17.52</v>
      </c>
      <c r="G136" s="34"/>
      <c r="H136" s="34">
        <f t="shared" si="3"/>
        <v>0</v>
      </c>
      <c r="I136" s="35">
        <f t="shared" si="4"/>
        <v>0</v>
      </c>
    </row>
    <row r="137" spans="2:9" ht="33.75">
      <c r="B137" s="23" t="s">
        <v>653</v>
      </c>
      <c r="C137" s="11" t="s">
        <v>173</v>
      </c>
      <c r="D137" s="9" t="s">
        <v>654</v>
      </c>
      <c r="E137" s="10" t="s">
        <v>169</v>
      </c>
      <c r="F137" s="10">
        <v>17.52</v>
      </c>
      <c r="G137" s="34"/>
      <c r="H137" s="34">
        <f t="shared" si="3"/>
        <v>0</v>
      </c>
      <c r="I137" s="35">
        <f t="shared" si="4"/>
        <v>0</v>
      </c>
    </row>
    <row r="138" spans="2:9" ht="45">
      <c r="B138" s="23" t="s">
        <v>655</v>
      </c>
      <c r="C138" s="11" t="s">
        <v>173</v>
      </c>
      <c r="D138" s="9" t="s">
        <v>656</v>
      </c>
      <c r="E138" s="10" t="s">
        <v>169</v>
      </c>
      <c r="F138" s="10">
        <v>17.52</v>
      </c>
      <c r="G138" s="34"/>
      <c r="H138" s="34">
        <f>ROUND(F138*G138*5,2)</f>
        <v>0</v>
      </c>
      <c r="I138" s="35">
        <f t="shared" si="4"/>
        <v>0</v>
      </c>
    </row>
    <row r="139" spans="2:9" ht="45">
      <c r="B139" s="23" t="s">
        <v>657</v>
      </c>
      <c r="C139" s="11" t="s">
        <v>173</v>
      </c>
      <c r="D139" s="9" t="s">
        <v>639</v>
      </c>
      <c r="E139" s="10" t="s">
        <v>169</v>
      </c>
      <c r="F139" s="10">
        <v>17.52</v>
      </c>
      <c r="G139" s="34"/>
      <c r="H139" s="34">
        <f t="shared" si="3"/>
        <v>0</v>
      </c>
      <c r="I139" s="35">
        <f t="shared" si="4"/>
        <v>0</v>
      </c>
    </row>
    <row r="140" spans="2:9" ht="12.75">
      <c r="B140" s="22"/>
      <c r="C140" s="14"/>
      <c r="D140" s="14" t="s">
        <v>658</v>
      </c>
      <c r="E140" s="14"/>
      <c r="F140" s="32"/>
      <c r="G140" s="32"/>
      <c r="H140" s="32"/>
      <c r="I140" s="33"/>
    </row>
    <row r="141" spans="2:9" s="3" customFormat="1" ht="22.5">
      <c r="B141" s="23" t="s">
        <v>659</v>
      </c>
      <c r="C141" s="11" t="s">
        <v>174</v>
      </c>
      <c r="D141" s="9" t="s">
        <v>660</v>
      </c>
      <c r="E141" s="10" t="s">
        <v>465</v>
      </c>
      <c r="F141" s="10">
        <v>1.854</v>
      </c>
      <c r="G141" s="11"/>
      <c r="H141" s="34">
        <f t="shared" si="3"/>
        <v>0</v>
      </c>
      <c r="I141" s="35">
        <f t="shared" si="4"/>
        <v>0</v>
      </c>
    </row>
    <row r="142" spans="2:9" ht="45">
      <c r="B142" s="23" t="s">
        <v>661</v>
      </c>
      <c r="C142" s="11" t="s">
        <v>173</v>
      </c>
      <c r="D142" s="9" t="s">
        <v>639</v>
      </c>
      <c r="E142" s="10" t="s">
        <v>169</v>
      </c>
      <c r="F142" s="10">
        <v>28.74</v>
      </c>
      <c r="G142" s="34"/>
      <c r="H142" s="34">
        <f t="shared" si="3"/>
        <v>0</v>
      </c>
      <c r="I142" s="35">
        <f t="shared" si="4"/>
        <v>0</v>
      </c>
    </row>
    <row r="143" spans="2:9" ht="12.75">
      <c r="B143" s="22"/>
      <c r="C143" s="14"/>
      <c r="D143" s="14" t="s">
        <v>662</v>
      </c>
      <c r="E143" s="14"/>
      <c r="F143" s="32"/>
      <c r="G143" s="32"/>
      <c r="H143" s="32"/>
      <c r="I143" s="33"/>
    </row>
    <row r="144" spans="2:9" ht="33.75">
      <c r="B144" s="23" t="s">
        <v>663</v>
      </c>
      <c r="C144" s="11" t="s">
        <v>173</v>
      </c>
      <c r="D144" s="9" t="s">
        <v>545</v>
      </c>
      <c r="E144" s="10" t="s">
        <v>169</v>
      </c>
      <c r="F144" s="10">
        <f aca="true" t="shared" si="6" ref="F144:F155">370.68+10</f>
        <v>380.68</v>
      </c>
      <c r="G144" s="34"/>
      <c r="H144" s="34">
        <f t="shared" si="3"/>
        <v>0</v>
      </c>
      <c r="I144" s="35">
        <f t="shared" si="4"/>
        <v>0</v>
      </c>
    </row>
    <row r="145" spans="2:9" ht="45">
      <c r="B145" s="23" t="s">
        <v>664</v>
      </c>
      <c r="C145" s="11" t="s">
        <v>173</v>
      </c>
      <c r="D145" s="9" t="s">
        <v>665</v>
      </c>
      <c r="E145" s="10" t="s">
        <v>169</v>
      </c>
      <c r="F145" s="10">
        <f t="shared" si="6"/>
        <v>380.68</v>
      </c>
      <c r="G145" s="34"/>
      <c r="H145" s="34">
        <f>ROUND(F145*G145*9.4,2)</f>
        <v>0</v>
      </c>
      <c r="I145" s="35">
        <f t="shared" si="4"/>
        <v>0</v>
      </c>
    </row>
    <row r="146" spans="2:9" ht="33.75">
      <c r="B146" s="23" t="s">
        <v>666</v>
      </c>
      <c r="C146" s="11" t="s">
        <v>173</v>
      </c>
      <c r="D146" s="9" t="s">
        <v>549</v>
      </c>
      <c r="E146" s="10" t="s">
        <v>169</v>
      </c>
      <c r="F146" s="10">
        <f t="shared" si="6"/>
        <v>380.68</v>
      </c>
      <c r="G146" s="34"/>
      <c r="H146" s="34">
        <f t="shared" si="3"/>
        <v>0</v>
      </c>
      <c r="I146" s="35">
        <f t="shared" si="4"/>
        <v>0</v>
      </c>
    </row>
    <row r="147" spans="2:9" ht="33.75">
      <c r="B147" s="23" t="s">
        <v>667</v>
      </c>
      <c r="C147" s="11" t="s">
        <v>173</v>
      </c>
      <c r="D147" s="9" t="s">
        <v>551</v>
      </c>
      <c r="E147" s="10" t="s">
        <v>169</v>
      </c>
      <c r="F147" s="10">
        <f t="shared" si="6"/>
        <v>380.68</v>
      </c>
      <c r="G147" s="34"/>
      <c r="H147" s="34">
        <f aca="true" t="shared" si="7" ref="H147:H200">ROUND(F147*G147,2)</f>
        <v>0</v>
      </c>
      <c r="I147" s="35">
        <f aca="true" t="shared" si="8" ref="I147:I201">ROUND(H147*1.23,2)</f>
        <v>0</v>
      </c>
    </row>
    <row r="148" spans="2:9" ht="45">
      <c r="B148" s="23" t="s">
        <v>668</v>
      </c>
      <c r="C148" s="11" t="s">
        <v>173</v>
      </c>
      <c r="D148" s="9" t="s">
        <v>553</v>
      </c>
      <c r="E148" s="10" t="s">
        <v>169</v>
      </c>
      <c r="F148" s="10">
        <f t="shared" si="6"/>
        <v>380.68</v>
      </c>
      <c r="G148" s="34"/>
      <c r="H148" s="34">
        <f>ROUND(F148*G148*10,2)</f>
        <v>0</v>
      </c>
      <c r="I148" s="35">
        <f t="shared" si="8"/>
        <v>0</v>
      </c>
    </row>
    <row r="149" spans="2:9" ht="33.75">
      <c r="B149" s="23" t="s">
        <v>669</v>
      </c>
      <c r="C149" s="11" t="s">
        <v>173</v>
      </c>
      <c r="D149" s="9" t="s">
        <v>555</v>
      </c>
      <c r="E149" s="10" t="s">
        <v>169</v>
      </c>
      <c r="F149" s="10">
        <f t="shared" si="6"/>
        <v>380.68</v>
      </c>
      <c r="G149" s="34"/>
      <c r="H149" s="34">
        <f t="shared" si="7"/>
        <v>0</v>
      </c>
      <c r="I149" s="35">
        <f t="shared" si="8"/>
        <v>0</v>
      </c>
    </row>
    <row r="150" spans="2:9" ht="33.75">
      <c r="B150" s="23" t="s">
        <v>670</v>
      </c>
      <c r="C150" s="11" t="s">
        <v>173</v>
      </c>
      <c r="D150" s="9" t="s">
        <v>557</v>
      </c>
      <c r="E150" s="10" t="s">
        <v>169</v>
      </c>
      <c r="F150" s="10">
        <f t="shared" si="6"/>
        <v>380.68</v>
      </c>
      <c r="G150" s="34"/>
      <c r="H150" s="34">
        <f>ROUND(F150*G150*5,2)</f>
        <v>0</v>
      </c>
      <c r="I150" s="35">
        <f t="shared" si="8"/>
        <v>0</v>
      </c>
    </row>
    <row r="151" spans="2:9" ht="33.75">
      <c r="B151" s="23" t="s">
        <v>671</v>
      </c>
      <c r="C151" s="11" t="s">
        <v>173</v>
      </c>
      <c r="D151" s="9" t="s">
        <v>559</v>
      </c>
      <c r="E151" s="10" t="s">
        <v>169</v>
      </c>
      <c r="F151" s="10">
        <f t="shared" si="6"/>
        <v>380.68</v>
      </c>
      <c r="G151" s="34"/>
      <c r="H151" s="34">
        <f t="shared" si="7"/>
        <v>0</v>
      </c>
      <c r="I151" s="35">
        <f t="shared" si="8"/>
        <v>0</v>
      </c>
    </row>
    <row r="152" spans="2:9" ht="45">
      <c r="B152" s="23" t="s">
        <v>672</v>
      </c>
      <c r="C152" s="11" t="s">
        <v>173</v>
      </c>
      <c r="D152" s="9" t="s">
        <v>561</v>
      </c>
      <c r="E152" s="10" t="s">
        <v>169</v>
      </c>
      <c r="F152" s="10">
        <f t="shared" si="6"/>
        <v>380.68</v>
      </c>
      <c r="G152" s="34"/>
      <c r="H152" s="34">
        <f>ROUND(F152*G152*2,2)</f>
        <v>0</v>
      </c>
      <c r="I152" s="35">
        <f t="shared" si="8"/>
        <v>0</v>
      </c>
    </row>
    <row r="153" spans="2:9" ht="45">
      <c r="B153" s="23" t="s">
        <v>673</v>
      </c>
      <c r="C153" s="11" t="s">
        <v>173</v>
      </c>
      <c r="D153" s="9" t="s">
        <v>674</v>
      </c>
      <c r="E153" s="10" t="s">
        <v>169</v>
      </c>
      <c r="F153" s="10">
        <f t="shared" si="6"/>
        <v>380.68</v>
      </c>
      <c r="G153" s="34"/>
      <c r="H153" s="34">
        <f t="shared" si="7"/>
        <v>0</v>
      </c>
      <c r="I153" s="35">
        <f t="shared" si="8"/>
        <v>0</v>
      </c>
    </row>
    <row r="154" spans="2:9" ht="22.5">
      <c r="B154" s="23" t="s">
        <v>675</v>
      </c>
      <c r="C154" s="11" t="s">
        <v>173</v>
      </c>
      <c r="D154" s="9" t="s">
        <v>578</v>
      </c>
      <c r="E154" s="10" t="s">
        <v>169</v>
      </c>
      <c r="F154" s="10">
        <f t="shared" si="6"/>
        <v>380.68</v>
      </c>
      <c r="G154" s="11"/>
      <c r="H154" s="34">
        <f t="shared" si="7"/>
        <v>0</v>
      </c>
      <c r="I154" s="35">
        <f t="shared" si="8"/>
        <v>0</v>
      </c>
    </row>
    <row r="155" spans="2:9" s="3" customFormat="1" ht="22.5">
      <c r="B155" s="23" t="s">
        <v>676</v>
      </c>
      <c r="C155" s="11" t="s">
        <v>173</v>
      </c>
      <c r="D155" s="9" t="s">
        <v>580</v>
      </c>
      <c r="E155" s="10" t="s">
        <v>169</v>
      </c>
      <c r="F155" s="10">
        <f t="shared" si="6"/>
        <v>380.68</v>
      </c>
      <c r="G155" s="11"/>
      <c r="H155" s="34">
        <f t="shared" si="7"/>
        <v>0</v>
      </c>
      <c r="I155" s="35">
        <f t="shared" si="8"/>
        <v>0</v>
      </c>
    </row>
    <row r="156" spans="2:9" ht="12.75">
      <c r="B156" s="22"/>
      <c r="C156" s="14"/>
      <c r="D156" s="14" t="s">
        <v>677</v>
      </c>
      <c r="E156" s="14"/>
      <c r="F156" s="32"/>
      <c r="G156" s="32"/>
      <c r="H156" s="32"/>
      <c r="I156" s="33"/>
    </row>
    <row r="157" spans="2:9" ht="33.75">
      <c r="B157" s="23" t="s">
        <v>678</v>
      </c>
      <c r="C157" s="11" t="s">
        <v>173</v>
      </c>
      <c r="D157" s="9" t="s">
        <v>545</v>
      </c>
      <c r="E157" s="10" t="s">
        <v>169</v>
      </c>
      <c r="F157" s="10">
        <v>149.47</v>
      </c>
      <c r="G157" s="34"/>
      <c r="H157" s="34">
        <f t="shared" si="7"/>
        <v>0</v>
      </c>
      <c r="I157" s="35">
        <f t="shared" si="8"/>
        <v>0</v>
      </c>
    </row>
    <row r="158" spans="2:9" ht="45">
      <c r="B158" s="23" t="s">
        <v>679</v>
      </c>
      <c r="C158" s="11" t="s">
        <v>173</v>
      </c>
      <c r="D158" s="9" t="s">
        <v>680</v>
      </c>
      <c r="E158" s="10" t="s">
        <v>169</v>
      </c>
      <c r="F158" s="10">
        <v>149.47</v>
      </c>
      <c r="G158" s="11"/>
      <c r="H158" s="34">
        <f>ROUND(F158*G158*6,2)</f>
        <v>0</v>
      </c>
      <c r="I158" s="35">
        <f t="shared" si="8"/>
        <v>0</v>
      </c>
    </row>
    <row r="159" spans="2:9" s="3" customFormat="1" ht="33.75">
      <c r="B159" s="23" t="s">
        <v>681</v>
      </c>
      <c r="C159" s="11" t="s">
        <v>173</v>
      </c>
      <c r="D159" s="9" t="s">
        <v>549</v>
      </c>
      <c r="E159" s="10" t="s">
        <v>169</v>
      </c>
      <c r="F159" s="10">
        <v>149.47</v>
      </c>
      <c r="G159" s="11"/>
      <c r="H159" s="34">
        <f t="shared" si="7"/>
        <v>0</v>
      </c>
      <c r="I159" s="35">
        <f t="shared" si="8"/>
        <v>0</v>
      </c>
    </row>
    <row r="160" spans="2:9" ht="33.75">
      <c r="B160" s="23" t="s">
        <v>682</v>
      </c>
      <c r="C160" s="11" t="s">
        <v>173</v>
      </c>
      <c r="D160" s="9" t="s">
        <v>551</v>
      </c>
      <c r="E160" s="10" t="s">
        <v>169</v>
      </c>
      <c r="F160" s="10">
        <v>149.47</v>
      </c>
      <c r="G160" s="34"/>
      <c r="H160" s="34">
        <f t="shared" si="7"/>
        <v>0</v>
      </c>
      <c r="I160" s="35">
        <f t="shared" si="8"/>
        <v>0</v>
      </c>
    </row>
    <row r="161" spans="2:9" ht="45">
      <c r="B161" s="23" t="s">
        <v>683</v>
      </c>
      <c r="C161" s="11" t="s">
        <v>173</v>
      </c>
      <c r="D161" s="9" t="s">
        <v>553</v>
      </c>
      <c r="E161" s="10" t="s">
        <v>169</v>
      </c>
      <c r="F161" s="10">
        <v>149.47</v>
      </c>
      <c r="G161" s="34"/>
      <c r="H161" s="34">
        <f>ROUND(F161*G161*10,2)</f>
        <v>0</v>
      </c>
      <c r="I161" s="35">
        <f t="shared" si="8"/>
        <v>0</v>
      </c>
    </row>
    <row r="162" spans="2:9" ht="56.25">
      <c r="B162" s="23" t="s">
        <v>684</v>
      </c>
      <c r="C162" s="11" t="s">
        <v>173</v>
      </c>
      <c r="D162" s="9" t="s">
        <v>685</v>
      </c>
      <c r="E162" s="10" t="s">
        <v>472</v>
      </c>
      <c r="F162" s="10">
        <v>14.947</v>
      </c>
      <c r="G162" s="34"/>
      <c r="H162" s="34">
        <f t="shared" si="7"/>
        <v>0</v>
      </c>
      <c r="I162" s="35">
        <f t="shared" si="8"/>
        <v>0</v>
      </c>
    </row>
    <row r="163" spans="2:9" ht="22.5">
      <c r="B163" s="23" t="s">
        <v>686</v>
      </c>
      <c r="C163" s="11" t="s">
        <v>173</v>
      </c>
      <c r="D163" s="9" t="s">
        <v>687</v>
      </c>
      <c r="E163" s="10" t="s">
        <v>169</v>
      </c>
      <c r="F163" s="10">
        <v>149.47</v>
      </c>
      <c r="G163" s="34"/>
      <c r="H163" s="34">
        <f t="shared" si="7"/>
        <v>0</v>
      </c>
      <c r="I163" s="35">
        <f t="shared" si="8"/>
        <v>0</v>
      </c>
    </row>
    <row r="164" spans="2:9" ht="33.75">
      <c r="B164" s="23" t="s">
        <v>688</v>
      </c>
      <c r="C164" s="11" t="s">
        <v>173</v>
      </c>
      <c r="D164" s="9" t="s">
        <v>689</v>
      </c>
      <c r="E164" s="10" t="s">
        <v>169</v>
      </c>
      <c r="F164" s="10">
        <v>149.47</v>
      </c>
      <c r="G164" s="34"/>
      <c r="H164" s="34">
        <f>ROUND(F164*G164*5,2)</f>
        <v>0</v>
      </c>
      <c r="I164" s="35">
        <f t="shared" si="8"/>
        <v>0</v>
      </c>
    </row>
    <row r="165" spans="2:9" ht="12.75">
      <c r="B165" s="22"/>
      <c r="C165" s="14"/>
      <c r="D165" s="14" t="s">
        <v>690</v>
      </c>
      <c r="E165" s="14"/>
      <c r="F165" s="32"/>
      <c r="G165" s="32"/>
      <c r="H165" s="32"/>
      <c r="I165" s="33"/>
    </row>
    <row r="166" spans="2:9" ht="33.75">
      <c r="B166" s="23" t="s">
        <v>691</v>
      </c>
      <c r="C166" s="11" t="s">
        <v>173</v>
      </c>
      <c r="D166" s="9" t="s">
        <v>545</v>
      </c>
      <c r="E166" s="10" t="s">
        <v>169</v>
      </c>
      <c r="F166" s="10">
        <v>28.13</v>
      </c>
      <c r="G166" s="34"/>
      <c r="H166" s="34">
        <f t="shared" si="7"/>
        <v>0</v>
      </c>
      <c r="I166" s="35">
        <f t="shared" si="8"/>
        <v>0</v>
      </c>
    </row>
    <row r="167" spans="2:9" ht="45">
      <c r="B167" s="23" t="s">
        <v>692</v>
      </c>
      <c r="C167" s="11" t="s">
        <v>173</v>
      </c>
      <c r="D167" s="9" t="s">
        <v>665</v>
      </c>
      <c r="E167" s="10" t="s">
        <v>169</v>
      </c>
      <c r="F167" s="10">
        <v>28.13</v>
      </c>
      <c r="G167" s="34"/>
      <c r="H167" s="34">
        <f>ROUND(F167*G167*9.4,2)</f>
        <v>0</v>
      </c>
      <c r="I167" s="35">
        <f t="shared" si="8"/>
        <v>0</v>
      </c>
    </row>
    <row r="168" spans="2:9" ht="33.75">
      <c r="B168" s="23" t="s">
        <v>693</v>
      </c>
      <c r="C168" s="11" t="s">
        <v>173</v>
      </c>
      <c r="D168" s="9" t="s">
        <v>549</v>
      </c>
      <c r="E168" s="10" t="s">
        <v>169</v>
      </c>
      <c r="F168" s="10">
        <v>28.13</v>
      </c>
      <c r="G168" s="34"/>
      <c r="H168" s="34">
        <f t="shared" si="7"/>
        <v>0</v>
      </c>
      <c r="I168" s="35">
        <f t="shared" si="8"/>
        <v>0</v>
      </c>
    </row>
    <row r="169" spans="2:9" ht="33.75">
      <c r="B169" s="23" t="s">
        <v>694</v>
      </c>
      <c r="C169" s="11" t="s">
        <v>173</v>
      </c>
      <c r="D169" s="9" t="s">
        <v>551</v>
      </c>
      <c r="E169" s="10" t="s">
        <v>169</v>
      </c>
      <c r="F169" s="10">
        <v>28.13</v>
      </c>
      <c r="G169" s="34"/>
      <c r="H169" s="34">
        <f t="shared" si="7"/>
        <v>0</v>
      </c>
      <c r="I169" s="35">
        <f t="shared" si="8"/>
        <v>0</v>
      </c>
    </row>
    <row r="170" spans="2:9" ht="45">
      <c r="B170" s="23" t="s">
        <v>695</v>
      </c>
      <c r="C170" s="11" t="s">
        <v>173</v>
      </c>
      <c r="D170" s="9" t="s">
        <v>553</v>
      </c>
      <c r="E170" s="10" t="s">
        <v>169</v>
      </c>
      <c r="F170" s="10">
        <v>28.13</v>
      </c>
      <c r="G170" s="34"/>
      <c r="H170" s="34">
        <f>ROUND(F170*G170*10,2)</f>
        <v>0</v>
      </c>
      <c r="I170" s="35">
        <f t="shared" si="8"/>
        <v>0</v>
      </c>
    </row>
    <row r="171" spans="2:9" ht="33.75">
      <c r="B171" s="23" t="s">
        <v>696</v>
      </c>
      <c r="C171" s="11" t="s">
        <v>173</v>
      </c>
      <c r="D171" s="9" t="s">
        <v>555</v>
      </c>
      <c r="E171" s="10" t="s">
        <v>169</v>
      </c>
      <c r="F171" s="10">
        <v>28.13</v>
      </c>
      <c r="G171" s="34"/>
      <c r="H171" s="34">
        <f t="shared" si="7"/>
        <v>0</v>
      </c>
      <c r="I171" s="35">
        <f t="shared" si="8"/>
        <v>0</v>
      </c>
    </row>
    <row r="172" spans="2:9" ht="33.75">
      <c r="B172" s="23" t="s">
        <v>697</v>
      </c>
      <c r="C172" s="11" t="s">
        <v>173</v>
      </c>
      <c r="D172" s="9" t="s">
        <v>557</v>
      </c>
      <c r="E172" s="10" t="s">
        <v>169</v>
      </c>
      <c r="F172" s="10">
        <v>28.13</v>
      </c>
      <c r="G172" s="11"/>
      <c r="H172" s="34">
        <f>ROUND(F172*G172*5,2)</f>
        <v>0</v>
      </c>
      <c r="I172" s="35">
        <f t="shared" si="8"/>
        <v>0</v>
      </c>
    </row>
    <row r="173" spans="2:9" s="3" customFormat="1" ht="33.75">
      <c r="B173" s="23" t="s">
        <v>698</v>
      </c>
      <c r="C173" s="11" t="s">
        <v>173</v>
      </c>
      <c r="D173" s="9" t="s">
        <v>559</v>
      </c>
      <c r="E173" s="10" t="s">
        <v>169</v>
      </c>
      <c r="F173" s="10">
        <v>28.13</v>
      </c>
      <c r="G173" s="11"/>
      <c r="H173" s="34">
        <f t="shared" si="7"/>
        <v>0</v>
      </c>
      <c r="I173" s="35">
        <f t="shared" si="8"/>
        <v>0</v>
      </c>
    </row>
    <row r="174" spans="2:9" ht="45">
      <c r="B174" s="23" t="s">
        <v>699</v>
      </c>
      <c r="C174" s="11" t="s">
        <v>173</v>
      </c>
      <c r="D174" s="9" t="s">
        <v>561</v>
      </c>
      <c r="E174" s="10" t="s">
        <v>169</v>
      </c>
      <c r="F174" s="10">
        <v>28.13</v>
      </c>
      <c r="G174" s="34"/>
      <c r="H174" s="34">
        <f>ROUND(F174*G174*2,2)</f>
        <v>0</v>
      </c>
      <c r="I174" s="35">
        <f t="shared" si="8"/>
        <v>0</v>
      </c>
    </row>
    <row r="175" spans="2:9" ht="33.75">
      <c r="B175" s="23" t="s">
        <v>700</v>
      </c>
      <c r="C175" s="11" t="s">
        <v>173</v>
      </c>
      <c r="D175" s="9" t="s">
        <v>182</v>
      </c>
      <c r="E175" s="10" t="s">
        <v>169</v>
      </c>
      <c r="F175" s="10">
        <v>28.13</v>
      </c>
      <c r="G175" s="34"/>
      <c r="H175" s="34">
        <f t="shared" si="7"/>
        <v>0</v>
      </c>
      <c r="I175" s="35">
        <f t="shared" si="8"/>
        <v>0</v>
      </c>
    </row>
    <row r="176" spans="2:9" ht="22.5">
      <c r="B176" s="23" t="s">
        <v>701</v>
      </c>
      <c r="C176" s="11" t="s">
        <v>173</v>
      </c>
      <c r="D176" s="9" t="s">
        <v>578</v>
      </c>
      <c r="E176" s="10" t="s">
        <v>169</v>
      </c>
      <c r="F176" s="10">
        <v>28.13</v>
      </c>
      <c r="G176" s="34"/>
      <c r="H176" s="34">
        <f t="shared" si="7"/>
        <v>0</v>
      </c>
      <c r="I176" s="35">
        <f t="shared" si="8"/>
        <v>0</v>
      </c>
    </row>
    <row r="177" spans="2:9" ht="22.5">
      <c r="B177" s="23" t="s">
        <v>702</v>
      </c>
      <c r="C177" s="11" t="s">
        <v>173</v>
      </c>
      <c r="D177" s="9" t="s">
        <v>580</v>
      </c>
      <c r="E177" s="10" t="s">
        <v>169</v>
      </c>
      <c r="F177" s="10">
        <v>28.13</v>
      </c>
      <c r="G177" s="34"/>
      <c r="H177" s="34">
        <f t="shared" si="7"/>
        <v>0</v>
      </c>
      <c r="I177" s="35">
        <f t="shared" si="8"/>
        <v>0</v>
      </c>
    </row>
    <row r="178" spans="2:9" ht="12.75">
      <c r="B178" s="22"/>
      <c r="C178" s="14"/>
      <c r="D178" s="14" t="s">
        <v>703</v>
      </c>
      <c r="E178" s="14"/>
      <c r="F178" s="32"/>
      <c r="G178" s="32"/>
      <c r="H178" s="32"/>
      <c r="I178" s="33"/>
    </row>
    <row r="179" spans="2:9" ht="33.75">
      <c r="B179" s="23" t="s">
        <v>704</v>
      </c>
      <c r="C179" s="11" t="s">
        <v>173</v>
      </c>
      <c r="D179" s="9" t="s">
        <v>545</v>
      </c>
      <c r="E179" s="10" t="s">
        <v>169</v>
      </c>
      <c r="F179" s="10">
        <v>44.2</v>
      </c>
      <c r="G179" s="34"/>
      <c r="H179" s="34">
        <f t="shared" si="7"/>
        <v>0</v>
      </c>
      <c r="I179" s="35">
        <f t="shared" si="8"/>
        <v>0</v>
      </c>
    </row>
    <row r="180" spans="2:9" ht="45">
      <c r="B180" s="23" t="s">
        <v>705</v>
      </c>
      <c r="C180" s="11" t="s">
        <v>173</v>
      </c>
      <c r="D180" s="9" t="s">
        <v>567</v>
      </c>
      <c r="E180" s="10" t="s">
        <v>169</v>
      </c>
      <c r="F180" s="10">
        <v>44.2</v>
      </c>
      <c r="G180" s="34"/>
      <c r="H180" s="34">
        <f>ROUND(F180*G180*10.2,2)</f>
        <v>0</v>
      </c>
      <c r="I180" s="35">
        <f t="shared" si="8"/>
        <v>0</v>
      </c>
    </row>
    <row r="181" spans="2:9" ht="33.75">
      <c r="B181" s="23" t="s">
        <v>706</v>
      </c>
      <c r="C181" s="11" t="s">
        <v>173</v>
      </c>
      <c r="D181" s="9" t="s">
        <v>549</v>
      </c>
      <c r="E181" s="10" t="s">
        <v>169</v>
      </c>
      <c r="F181" s="10">
        <v>44.2</v>
      </c>
      <c r="G181" s="34"/>
      <c r="H181" s="34">
        <f t="shared" si="7"/>
        <v>0</v>
      </c>
      <c r="I181" s="35">
        <f t="shared" si="8"/>
        <v>0</v>
      </c>
    </row>
    <row r="182" spans="2:9" ht="33.75">
      <c r="B182" s="23" t="s">
        <v>707</v>
      </c>
      <c r="C182" s="11" t="s">
        <v>173</v>
      </c>
      <c r="D182" s="9" t="s">
        <v>551</v>
      </c>
      <c r="E182" s="10" t="s">
        <v>169</v>
      </c>
      <c r="F182" s="10">
        <v>44.2</v>
      </c>
      <c r="G182" s="11"/>
      <c r="H182" s="34">
        <f t="shared" si="7"/>
        <v>0</v>
      </c>
      <c r="I182" s="35">
        <f t="shared" si="8"/>
        <v>0</v>
      </c>
    </row>
    <row r="183" spans="2:9" s="3" customFormat="1" ht="45">
      <c r="B183" s="23" t="s">
        <v>708</v>
      </c>
      <c r="C183" s="11" t="s">
        <v>173</v>
      </c>
      <c r="D183" s="9" t="s">
        <v>553</v>
      </c>
      <c r="E183" s="10" t="s">
        <v>169</v>
      </c>
      <c r="F183" s="10">
        <v>44.2</v>
      </c>
      <c r="G183" s="11"/>
      <c r="H183" s="34">
        <f>ROUND(F183*G183*10,2)</f>
        <v>0</v>
      </c>
      <c r="I183" s="35">
        <f t="shared" si="8"/>
        <v>0</v>
      </c>
    </row>
    <row r="184" spans="2:9" ht="33.75">
      <c r="B184" s="23" t="s">
        <v>709</v>
      </c>
      <c r="C184" s="11" t="s">
        <v>173</v>
      </c>
      <c r="D184" s="9" t="s">
        <v>555</v>
      </c>
      <c r="E184" s="10" t="s">
        <v>169</v>
      </c>
      <c r="F184" s="10">
        <v>44.2</v>
      </c>
      <c r="G184" s="34"/>
      <c r="H184" s="34">
        <f t="shared" si="7"/>
        <v>0</v>
      </c>
      <c r="I184" s="35">
        <f t="shared" si="8"/>
        <v>0</v>
      </c>
    </row>
    <row r="185" spans="2:9" ht="33.75">
      <c r="B185" s="23" t="s">
        <v>710</v>
      </c>
      <c r="C185" s="11" t="s">
        <v>173</v>
      </c>
      <c r="D185" s="9" t="s">
        <v>557</v>
      </c>
      <c r="E185" s="10" t="s">
        <v>169</v>
      </c>
      <c r="F185" s="10">
        <v>44.2</v>
      </c>
      <c r="G185" s="34"/>
      <c r="H185" s="34">
        <f>ROUND(F185*G185*5,2)</f>
        <v>0</v>
      </c>
      <c r="I185" s="35">
        <f t="shared" si="8"/>
        <v>0</v>
      </c>
    </row>
    <row r="186" spans="2:9" ht="33.75">
      <c r="B186" s="23" t="s">
        <v>711</v>
      </c>
      <c r="C186" s="11" t="s">
        <v>173</v>
      </c>
      <c r="D186" s="9" t="s">
        <v>559</v>
      </c>
      <c r="E186" s="10" t="s">
        <v>169</v>
      </c>
      <c r="F186" s="10">
        <v>44.2</v>
      </c>
      <c r="G186" s="34"/>
      <c r="H186" s="34">
        <f t="shared" si="7"/>
        <v>0</v>
      </c>
      <c r="I186" s="35">
        <f t="shared" si="8"/>
        <v>0</v>
      </c>
    </row>
    <row r="187" spans="2:9" ht="45">
      <c r="B187" s="23" t="s">
        <v>712</v>
      </c>
      <c r="C187" s="11" t="s">
        <v>173</v>
      </c>
      <c r="D187" s="9" t="s">
        <v>561</v>
      </c>
      <c r="E187" s="10" t="s">
        <v>169</v>
      </c>
      <c r="F187" s="10">
        <v>44.2</v>
      </c>
      <c r="G187" s="34"/>
      <c r="H187" s="34">
        <f>ROUND(F187*G187*2,2)</f>
        <v>0</v>
      </c>
      <c r="I187" s="35">
        <f t="shared" si="8"/>
        <v>0</v>
      </c>
    </row>
    <row r="188" spans="2:9" ht="22.5">
      <c r="B188" s="23" t="s">
        <v>713</v>
      </c>
      <c r="C188" s="11" t="s">
        <v>173</v>
      </c>
      <c r="D188" s="9" t="s">
        <v>714</v>
      </c>
      <c r="E188" s="10" t="s">
        <v>169</v>
      </c>
      <c r="F188" s="10">
        <v>44.2</v>
      </c>
      <c r="G188" s="34"/>
      <c r="H188" s="34">
        <f t="shared" si="7"/>
        <v>0</v>
      </c>
      <c r="I188" s="35">
        <f t="shared" si="8"/>
        <v>0</v>
      </c>
    </row>
    <row r="189" spans="2:9" ht="22.5">
      <c r="B189" s="23" t="s">
        <v>715</v>
      </c>
      <c r="C189" s="11" t="s">
        <v>173</v>
      </c>
      <c r="D189" s="9" t="s">
        <v>578</v>
      </c>
      <c r="E189" s="10" t="s">
        <v>169</v>
      </c>
      <c r="F189" s="10">
        <v>44.2</v>
      </c>
      <c r="G189" s="34"/>
      <c r="H189" s="34">
        <f t="shared" si="7"/>
        <v>0</v>
      </c>
      <c r="I189" s="35">
        <f t="shared" si="8"/>
        <v>0</v>
      </c>
    </row>
    <row r="190" spans="2:9" ht="12.75">
      <c r="B190" s="22"/>
      <c r="C190" s="14"/>
      <c r="D190" s="14" t="s">
        <v>716</v>
      </c>
      <c r="E190" s="14"/>
      <c r="F190" s="32"/>
      <c r="G190" s="32"/>
      <c r="H190" s="32"/>
      <c r="I190" s="33"/>
    </row>
    <row r="191" spans="2:9" ht="33.75">
      <c r="B191" s="23" t="s">
        <v>717</v>
      </c>
      <c r="C191" s="11" t="s">
        <v>175</v>
      </c>
      <c r="D191" s="9" t="s">
        <v>718</v>
      </c>
      <c r="E191" s="10" t="s">
        <v>169</v>
      </c>
      <c r="F191" s="10">
        <v>60.35</v>
      </c>
      <c r="G191" s="34"/>
      <c r="H191" s="34">
        <f t="shared" si="7"/>
        <v>0</v>
      </c>
      <c r="I191" s="35">
        <f t="shared" si="8"/>
        <v>0</v>
      </c>
    </row>
    <row r="192" spans="2:9" ht="12.75">
      <c r="B192" s="21"/>
      <c r="C192" s="8"/>
      <c r="D192" s="12" t="s">
        <v>719</v>
      </c>
      <c r="E192" s="8"/>
      <c r="F192" s="30"/>
      <c r="G192" s="30"/>
      <c r="H192" s="30"/>
      <c r="I192" s="31"/>
    </row>
    <row r="193" spans="2:9" ht="12.75">
      <c r="B193" s="22"/>
      <c r="C193" s="14"/>
      <c r="D193" s="14" t="s">
        <v>720</v>
      </c>
      <c r="E193" s="14"/>
      <c r="F193" s="32"/>
      <c r="G193" s="32"/>
      <c r="H193" s="32"/>
      <c r="I193" s="33"/>
    </row>
    <row r="194" spans="2:9" ht="22.5">
      <c r="B194" s="23" t="s">
        <v>721</v>
      </c>
      <c r="C194" s="11" t="s">
        <v>176</v>
      </c>
      <c r="D194" s="9" t="s">
        <v>722</v>
      </c>
      <c r="E194" s="10" t="s">
        <v>525</v>
      </c>
      <c r="F194" s="10">
        <v>1</v>
      </c>
      <c r="G194" s="34"/>
      <c r="H194" s="34">
        <f t="shared" si="7"/>
        <v>0</v>
      </c>
      <c r="I194" s="35">
        <f t="shared" si="8"/>
        <v>0</v>
      </c>
    </row>
    <row r="195" spans="2:9" ht="22.5">
      <c r="B195" s="23" t="s">
        <v>723</v>
      </c>
      <c r="C195" s="11" t="s">
        <v>176</v>
      </c>
      <c r="D195" s="9" t="s">
        <v>724</v>
      </c>
      <c r="E195" s="10" t="s">
        <v>525</v>
      </c>
      <c r="F195" s="10">
        <v>1</v>
      </c>
      <c r="G195" s="34"/>
      <c r="H195" s="34">
        <f t="shared" si="7"/>
        <v>0</v>
      </c>
      <c r="I195" s="35">
        <f t="shared" si="8"/>
        <v>0</v>
      </c>
    </row>
    <row r="196" spans="2:9" ht="22.5">
      <c r="B196" s="23" t="s">
        <v>725</v>
      </c>
      <c r="C196" s="11" t="s">
        <v>176</v>
      </c>
      <c r="D196" s="9" t="s">
        <v>726</v>
      </c>
      <c r="E196" s="10" t="s">
        <v>525</v>
      </c>
      <c r="F196" s="10">
        <v>1</v>
      </c>
      <c r="G196" s="11"/>
      <c r="H196" s="34">
        <f>ROUND(F196*G196*2,2)</f>
        <v>0</v>
      </c>
      <c r="I196" s="35">
        <f t="shared" si="8"/>
        <v>0</v>
      </c>
    </row>
    <row r="197" spans="2:9" s="3" customFormat="1" ht="12.75">
      <c r="B197" s="22"/>
      <c r="C197" s="14"/>
      <c r="D197" s="14" t="s">
        <v>727</v>
      </c>
      <c r="E197" s="14"/>
      <c r="F197" s="32"/>
      <c r="G197" s="32"/>
      <c r="H197" s="32"/>
      <c r="I197" s="33"/>
    </row>
    <row r="198" spans="2:9" ht="56.25">
      <c r="B198" s="23" t="s">
        <v>728</v>
      </c>
      <c r="C198" s="11" t="s">
        <v>176</v>
      </c>
      <c r="D198" s="9" t="s">
        <v>729</v>
      </c>
      <c r="E198" s="10" t="s">
        <v>525</v>
      </c>
      <c r="F198" s="10">
        <v>18</v>
      </c>
      <c r="G198" s="34"/>
      <c r="H198" s="34">
        <f t="shared" si="7"/>
        <v>0</v>
      </c>
      <c r="I198" s="35">
        <f t="shared" si="8"/>
        <v>0</v>
      </c>
    </row>
    <row r="199" spans="2:9" ht="56.25">
      <c r="B199" s="23" t="s">
        <v>730</v>
      </c>
      <c r="C199" s="11" t="s">
        <v>176</v>
      </c>
      <c r="D199" s="9" t="s">
        <v>731</v>
      </c>
      <c r="E199" s="10" t="s">
        <v>525</v>
      </c>
      <c r="F199" s="10">
        <v>18</v>
      </c>
      <c r="G199" s="34"/>
      <c r="H199" s="34">
        <f t="shared" si="7"/>
        <v>0</v>
      </c>
      <c r="I199" s="35">
        <f t="shared" si="8"/>
        <v>0</v>
      </c>
    </row>
    <row r="200" spans="2:9" ht="33.75">
      <c r="B200" s="23" t="s">
        <v>732</v>
      </c>
      <c r="C200" s="11" t="s">
        <v>176</v>
      </c>
      <c r="D200" s="9" t="s">
        <v>733</v>
      </c>
      <c r="E200" s="10" t="s">
        <v>457</v>
      </c>
      <c r="F200" s="10">
        <v>64.8</v>
      </c>
      <c r="G200" s="34"/>
      <c r="H200" s="34">
        <f t="shared" si="7"/>
        <v>0</v>
      </c>
      <c r="I200" s="35">
        <f t="shared" si="8"/>
        <v>0</v>
      </c>
    </row>
    <row r="201" spans="2:9" ht="22.5">
      <c r="B201" s="23" t="s">
        <v>734</v>
      </c>
      <c r="C201" s="11" t="s">
        <v>176</v>
      </c>
      <c r="D201" s="9" t="s">
        <v>726</v>
      </c>
      <c r="E201" s="10" t="s">
        <v>525</v>
      </c>
      <c r="F201" s="10">
        <v>18</v>
      </c>
      <c r="G201" s="34"/>
      <c r="H201" s="34">
        <f>ROUND(F201*G201*2,2)</f>
        <v>0</v>
      </c>
      <c r="I201" s="35">
        <f t="shared" si="8"/>
        <v>0</v>
      </c>
    </row>
    <row r="202" spans="2:9" s="3" customFormat="1" ht="12.75">
      <c r="B202" s="22"/>
      <c r="C202" s="14"/>
      <c r="D202" s="14" t="s">
        <v>738</v>
      </c>
      <c r="E202" s="14"/>
      <c r="F202" s="32"/>
      <c r="G202" s="32"/>
      <c r="H202" s="32"/>
      <c r="I202" s="33"/>
    </row>
    <row r="203" spans="2:9" s="3" customFormat="1" ht="22.5">
      <c r="B203" s="23">
        <v>166</v>
      </c>
      <c r="C203" s="11" t="s">
        <v>176</v>
      </c>
      <c r="D203" s="9" t="s">
        <v>735</v>
      </c>
      <c r="E203" s="10" t="s">
        <v>169</v>
      </c>
      <c r="F203" s="10">
        <v>26.9</v>
      </c>
      <c r="G203" s="11"/>
      <c r="H203" s="34">
        <f aca="true" t="shared" si="9" ref="H203:H262">ROUND(F203*G203,2)</f>
        <v>0</v>
      </c>
      <c r="I203" s="35">
        <f aca="true" t="shared" si="10" ref="I203:I262">ROUND(H203*1.23,2)</f>
        <v>0</v>
      </c>
    </row>
    <row r="204" spans="2:9" ht="22.5">
      <c r="B204" s="23">
        <v>167</v>
      </c>
      <c r="C204" s="11" t="s">
        <v>176</v>
      </c>
      <c r="D204" s="9" t="s">
        <v>736</v>
      </c>
      <c r="E204" s="10" t="s">
        <v>169</v>
      </c>
      <c r="F204" s="10">
        <v>26.9</v>
      </c>
      <c r="G204" s="34"/>
      <c r="H204" s="34">
        <f t="shared" si="9"/>
        <v>0</v>
      </c>
      <c r="I204" s="35">
        <f t="shared" si="10"/>
        <v>0</v>
      </c>
    </row>
    <row r="205" spans="2:9" ht="22.5">
      <c r="B205" s="23">
        <v>168</v>
      </c>
      <c r="C205" s="11" t="s">
        <v>176</v>
      </c>
      <c r="D205" s="9" t="s">
        <v>737</v>
      </c>
      <c r="E205" s="10" t="s">
        <v>472</v>
      </c>
      <c r="F205" s="10">
        <v>4.035</v>
      </c>
      <c r="G205" s="34"/>
      <c r="H205" s="34">
        <f t="shared" si="9"/>
        <v>0</v>
      </c>
      <c r="I205" s="35">
        <f t="shared" si="10"/>
        <v>0</v>
      </c>
    </row>
    <row r="206" spans="2:9" ht="22.5">
      <c r="B206" s="23">
        <v>169</v>
      </c>
      <c r="C206" s="11" t="s">
        <v>176</v>
      </c>
      <c r="D206" s="9" t="s">
        <v>739</v>
      </c>
      <c r="E206" s="10" t="s">
        <v>169</v>
      </c>
      <c r="F206" s="10">
        <v>26.9</v>
      </c>
      <c r="G206" s="34"/>
      <c r="H206" s="34">
        <f t="shared" si="9"/>
        <v>0</v>
      </c>
      <c r="I206" s="35">
        <f t="shared" si="10"/>
        <v>0</v>
      </c>
    </row>
    <row r="207" spans="2:9" ht="22.5">
      <c r="B207" s="23">
        <v>170</v>
      </c>
      <c r="C207" s="11" t="s">
        <v>176</v>
      </c>
      <c r="D207" s="9" t="s">
        <v>740</v>
      </c>
      <c r="E207" s="10" t="s">
        <v>169</v>
      </c>
      <c r="F207" s="10">
        <v>26.9</v>
      </c>
      <c r="G207" s="11"/>
      <c r="H207" s="34">
        <f>ROUND(F207*G207*2,2)</f>
        <v>0</v>
      </c>
      <c r="I207" s="35">
        <f t="shared" si="10"/>
        <v>0</v>
      </c>
    </row>
    <row r="208" spans="2:9" s="3" customFormat="1" ht="12.75">
      <c r="B208" s="22"/>
      <c r="C208" s="14"/>
      <c r="D208" s="14" t="s">
        <v>741</v>
      </c>
      <c r="E208" s="14"/>
      <c r="F208" s="32"/>
      <c r="G208" s="32"/>
      <c r="H208" s="32"/>
      <c r="I208" s="33"/>
    </row>
    <row r="209" spans="2:9" ht="22.5">
      <c r="B209" s="23">
        <v>171</v>
      </c>
      <c r="C209" s="11" t="s">
        <v>176</v>
      </c>
      <c r="D209" s="9" t="s">
        <v>735</v>
      </c>
      <c r="E209" s="10" t="s">
        <v>169</v>
      </c>
      <c r="F209" s="10">
        <v>276</v>
      </c>
      <c r="G209" s="34"/>
      <c r="H209" s="34">
        <f t="shared" si="9"/>
        <v>0</v>
      </c>
      <c r="I209" s="35">
        <f t="shared" si="10"/>
        <v>0</v>
      </c>
    </row>
    <row r="210" spans="2:9" ht="22.5">
      <c r="B210" s="23">
        <v>172</v>
      </c>
      <c r="C210" s="11" t="s">
        <v>176</v>
      </c>
      <c r="D210" s="9" t="s">
        <v>736</v>
      </c>
      <c r="E210" s="10" t="s">
        <v>169</v>
      </c>
      <c r="F210" s="10">
        <v>276</v>
      </c>
      <c r="G210" s="34"/>
      <c r="H210" s="34">
        <f t="shared" si="9"/>
        <v>0</v>
      </c>
      <c r="I210" s="35">
        <f t="shared" si="10"/>
        <v>0</v>
      </c>
    </row>
    <row r="211" spans="2:9" ht="22.5">
      <c r="B211" s="23">
        <v>173</v>
      </c>
      <c r="C211" s="11" t="s">
        <v>176</v>
      </c>
      <c r="D211" s="9" t="s">
        <v>737</v>
      </c>
      <c r="E211" s="10" t="s">
        <v>472</v>
      </c>
      <c r="F211" s="10">
        <v>41.4</v>
      </c>
      <c r="G211" s="34"/>
      <c r="H211" s="34">
        <f t="shared" si="9"/>
        <v>0</v>
      </c>
      <c r="I211" s="35">
        <f t="shared" si="10"/>
        <v>0</v>
      </c>
    </row>
    <row r="212" spans="2:9" ht="22.5">
      <c r="B212" s="23">
        <v>174</v>
      </c>
      <c r="C212" s="11" t="s">
        <v>176</v>
      </c>
      <c r="D212" s="9" t="s">
        <v>742</v>
      </c>
      <c r="E212" s="10" t="s">
        <v>169</v>
      </c>
      <c r="F212" s="10">
        <v>276</v>
      </c>
      <c r="G212" s="34"/>
      <c r="H212" s="34">
        <f t="shared" si="9"/>
        <v>0</v>
      </c>
      <c r="I212" s="35">
        <f t="shared" si="10"/>
        <v>0</v>
      </c>
    </row>
    <row r="213" spans="2:9" ht="33.75">
      <c r="B213" s="23">
        <v>175</v>
      </c>
      <c r="C213" s="11" t="s">
        <v>176</v>
      </c>
      <c r="D213" s="9" t="s">
        <v>743</v>
      </c>
      <c r="E213" s="10" t="s">
        <v>169</v>
      </c>
      <c r="F213" s="10">
        <v>276</v>
      </c>
      <c r="G213" s="11"/>
      <c r="H213" s="34">
        <f>ROUND(F213*G213*2,2)</f>
        <v>0</v>
      </c>
      <c r="I213" s="35">
        <f t="shared" si="10"/>
        <v>0</v>
      </c>
    </row>
    <row r="214" spans="2:9" s="3" customFormat="1" ht="22.5">
      <c r="B214" s="23">
        <v>176</v>
      </c>
      <c r="C214" s="11" t="s">
        <v>176</v>
      </c>
      <c r="D214" s="9" t="s">
        <v>744</v>
      </c>
      <c r="E214" s="10" t="s">
        <v>457</v>
      </c>
      <c r="F214" s="10">
        <v>37</v>
      </c>
      <c r="G214" s="11"/>
      <c r="H214" s="34">
        <f t="shared" si="9"/>
        <v>0</v>
      </c>
      <c r="I214" s="35">
        <f t="shared" si="10"/>
        <v>0</v>
      </c>
    </row>
    <row r="215" spans="2:9" ht="12.75">
      <c r="B215" s="21"/>
      <c r="C215" s="8"/>
      <c r="D215" s="12" t="s">
        <v>745</v>
      </c>
      <c r="E215" s="8"/>
      <c r="F215" s="30"/>
      <c r="G215" s="30"/>
      <c r="H215" s="30"/>
      <c r="I215" s="31"/>
    </row>
    <row r="216" spans="2:9" ht="12.75">
      <c r="B216" s="22"/>
      <c r="C216" s="14"/>
      <c r="D216" s="14" t="s">
        <v>746</v>
      </c>
      <c r="E216" s="14"/>
      <c r="F216" s="32"/>
      <c r="G216" s="32"/>
      <c r="H216" s="32"/>
      <c r="I216" s="33"/>
    </row>
    <row r="217" spans="2:9" ht="33.75">
      <c r="B217" s="23">
        <v>177</v>
      </c>
      <c r="C217" s="11" t="s">
        <v>172</v>
      </c>
      <c r="D217" s="9" t="s">
        <v>0</v>
      </c>
      <c r="E217" s="10" t="s">
        <v>472</v>
      </c>
      <c r="F217" s="10">
        <v>439.128</v>
      </c>
      <c r="G217" s="34"/>
      <c r="H217" s="34">
        <f t="shared" si="9"/>
        <v>0</v>
      </c>
      <c r="I217" s="35">
        <f t="shared" si="10"/>
        <v>0</v>
      </c>
    </row>
    <row r="218" spans="2:9" ht="45">
      <c r="B218" s="23">
        <v>178</v>
      </c>
      <c r="C218" s="11" t="s">
        <v>172</v>
      </c>
      <c r="D218" s="9" t="s">
        <v>1</v>
      </c>
      <c r="E218" s="10" t="s">
        <v>472</v>
      </c>
      <c r="F218" s="10">
        <v>49.444</v>
      </c>
      <c r="G218" s="34"/>
      <c r="H218" s="34">
        <f t="shared" si="9"/>
        <v>0</v>
      </c>
      <c r="I218" s="35">
        <f t="shared" si="10"/>
        <v>0</v>
      </c>
    </row>
    <row r="219" spans="2:9" ht="45">
      <c r="B219" s="23">
        <v>179</v>
      </c>
      <c r="C219" s="11" t="s">
        <v>172</v>
      </c>
      <c r="D219" s="9" t="s">
        <v>2</v>
      </c>
      <c r="E219" s="10" t="s">
        <v>472</v>
      </c>
      <c r="F219" s="10">
        <v>320.847</v>
      </c>
      <c r="G219" s="11"/>
      <c r="H219" s="34">
        <f t="shared" si="9"/>
        <v>0</v>
      </c>
      <c r="I219" s="35">
        <f t="shared" si="10"/>
        <v>0</v>
      </c>
    </row>
    <row r="220" spans="2:9" s="3" customFormat="1" ht="67.5">
      <c r="B220" s="23">
        <v>180</v>
      </c>
      <c r="C220" s="11" t="s">
        <v>172</v>
      </c>
      <c r="D220" s="9" t="s">
        <v>3</v>
      </c>
      <c r="E220" s="10" t="s">
        <v>472</v>
      </c>
      <c r="F220" s="10">
        <v>167.725</v>
      </c>
      <c r="G220" s="11"/>
      <c r="H220" s="34">
        <f t="shared" si="9"/>
        <v>0</v>
      </c>
      <c r="I220" s="35">
        <f t="shared" si="10"/>
        <v>0</v>
      </c>
    </row>
    <row r="221" spans="2:9" ht="78.75">
      <c r="B221" s="23">
        <v>181</v>
      </c>
      <c r="C221" s="11" t="s">
        <v>172</v>
      </c>
      <c r="D221" s="9" t="s">
        <v>4</v>
      </c>
      <c r="E221" s="10" t="s">
        <v>472</v>
      </c>
      <c r="F221" s="10">
        <v>167.725</v>
      </c>
      <c r="G221" s="34"/>
      <c r="H221" s="34">
        <f>ROUND(F221*G221*19,2)</f>
        <v>0</v>
      </c>
      <c r="I221" s="35">
        <f t="shared" si="10"/>
        <v>0</v>
      </c>
    </row>
    <row r="222" spans="2:9" ht="22.5">
      <c r="B222" s="23">
        <v>182</v>
      </c>
      <c r="C222" s="11" t="s">
        <v>172</v>
      </c>
      <c r="D222" s="9" t="s">
        <v>5</v>
      </c>
      <c r="E222" s="10" t="s">
        <v>465</v>
      </c>
      <c r="F222" s="10">
        <v>268.36</v>
      </c>
      <c r="G222" s="34"/>
      <c r="H222" s="34">
        <f t="shared" si="9"/>
        <v>0</v>
      </c>
      <c r="I222" s="35">
        <f t="shared" si="10"/>
        <v>0</v>
      </c>
    </row>
    <row r="223" spans="2:9" ht="12.75">
      <c r="B223" s="22"/>
      <c r="C223" s="14"/>
      <c r="D223" s="14" t="s">
        <v>6</v>
      </c>
      <c r="E223" s="14"/>
      <c r="F223" s="32"/>
      <c r="G223" s="32"/>
      <c r="H223" s="32"/>
      <c r="I223" s="33"/>
    </row>
    <row r="224" spans="2:9" ht="33.75">
      <c r="B224" s="23">
        <v>183</v>
      </c>
      <c r="C224" s="11" t="s">
        <v>177</v>
      </c>
      <c r="D224" s="9" t="s">
        <v>7</v>
      </c>
      <c r="E224" s="10" t="s">
        <v>472</v>
      </c>
      <c r="F224" s="10">
        <v>19.951</v>
      </c>
      <c r="G224" s="34"/>
      <c r="H224" s="34">
        <f t="shared" si="9"/>
        <v>0</v>
      </c>
      <c r="I224" s="35">
        <f t="shared" si="10"/>
        <v>0</v>
      </c>
    </row>
    <row r="225" spans="2:9" ht="56.25">
      <c r="B225" s="23">
        <v>184</v>
      </c>
      <c r="C225" s="11" t="s">
        <v>174</v>
      </c>
      <c r="D225" s="9" t="s">
        <v>8</v>
      </c>
      <c r="E225" s="10" t="s">
        <v>472</v>
      </c>
      <c r="F225" s="10">
        <v>147.774</v>
      </c>
      <c r="G225" s="34"/>
      <c r="H225" s="34">
        <f t="shared" si="9"/>
        <v>0</v>
      </c>
      <c r="I225" s="35">
        <f t="shared" si="10"/>
        <v>0</v>
      </c>
    </row>
    <row r="226" spans="2:9" ht="22.5">
      <c r="B226" s="23">
        <v>185</v>
      </c>
      <c r="C226" s="11" t="s">
        <v>174</v>
      </c>
      <c r="D226" s="9" t="s">
        <v>9</v>
      </c>
      <c r="E226" s="10" t="s">
        <v>472</v>
      </c>
      <c r="F226" s="10">
        <v>197.835</v>
      </c>
      <c r="G226" s="34"/>
      <c r="H226" s="34">
        <f t="shared" si="9"/>
        <v>0</v>
      </c>
      <c r="I226" s="35">
        <f t="shared" si="10"/>
        <v>0</v>
      </c>
    </row>
    <row r="227" spans="2:9" ht="22.5">
      <c r="B227" s="23">
        <v>186</v>
      </c>
      <c r="C227" s="11" t="s">
        <v>174</v>
      </c>
      <c r="D227" s="9" t="s">
        <v>10</v>
      </c>
      <c r="E227" s="10" t="s">
        <v>465</v>
      </c>
      <c r="F227" s="10">
        <v>0.21</v>
      </c>
      <c r="G227" s="11"/>
      <c r="H227" s="34">
        <f t="shared" si="9"/>
        <v>0</v>
      </c>
      <c r="I227" s="35">
        <f t="shared" si="10"/>
        <v>0</v>
      </c>
    </row>
    <row r="228" spans="2:9" s="3" customFormat="1" ht="33.75">
      <c r="B228" s="23">
        <v>187</v>
      </c>
      <c r="C228" s="11" t="s">
        <v>174</v>
      </c>
      <c r="D228" s="9" t="s">
        <v>11</v>
      </c>
      <c r="E228" s="10" t="s">
        <v>465</v>
      </c>
      <c r="F228" s="10">
        <v>0.25</v>
      </c>
      <c r="G228" s="11"/>
      <c r="H228" s="34">
        <f t="shared" si="9"/>
        <v>0</v>
      </c>
      <c r="I228" s="35">
        <f t="shared" si="10"/>
        <v>0</v>
      </c>
    </row>
    <row r="229" spans="2:9" ht="33.75">
      <c r="B229" s="23">
        <v>188</v>
      </c>
      <c r="C229" s="11" t="s">
        <v>174</v>
      </c>
      <c r="D229" s="9" t="s">
        <v>12</v>
      </c>
      <c r="E229" s="10" t="s">
        <v>465</v>
      </c>
      <c r="F229" s="10">
        <v>3.721</v>
      </c>
      <c r="G229" s="34"/>
      <c r="H229" s="34">
        <f t="shared" si="9"/>
        <v>0</v>
      </c>
      <c r="I229" s="35">
        <f t="shared" si="10"/>
        <v>0</v>
      </c>
    </row>
    <row r="230" spans="2:9" ht="12.75">
      <c r="B230" s="22"/>
      <c r="C230" s="14"/>
      <c r="D230" s="14" t="s">
        <v>13</v>
      </c>
      <c r="E230" s="14"/>
      <c r="F230" s="32"/>
      <c r="G230" s="32"/>
      <c r="H230" s="32"/>
      <c r="I230" s="33"/>
    </row>
    <row r="231" spans="2:9" ht="45">
      <c r="B231" s="23">
        <v>189</v>
      </c>
      <c r="C231" s="11" t="s">
        <v>175</v>
      </c>
      <c r="D231" s="9" t="s">
        <v>14</v>
      </c>
      <c r="E231" s="10" t="s">
        <v>169</v>
      </c>
      <c r="F231" s="10">
        <v>28.445</v>
      </c>
      <c r="G231" s="34"/>
      <c r="H231" s="34">
        <f t="shared" si="9"/>
        <v>0</v>
      </c>
      <c r="I231" s="35">
        <f t="shared" si="10"/>
        <v>0</v>
      </c>
    </row>
    <row r="232" spans="2:9" ht="45">
      <c r="B232" s="23">
        <v>190</v>
      </c>
      <c r="C232" s="11" t="s">
        <v>175</v>
      </c>
      <c r="D232" s="9" t="s">
        <v>15</v>
      </c>
      <c r="E232" s="10" t="s">
        <v>169</v>
      </c>
      <c r="F232" s="10">
        <v>3.454</v>
      </c>
      <c r="G232" s="34"/>
      <c r="H232" s="34">
        <f t="shared" si="9"/>
        <v>0</v>
      </c>
      <c r="I232" s="35">
        <f t="shared" si="10"/>
        <v>0</v>
      </c>
    </row>
    <row r="233" spans="2:9" ht="12.75">
      <c r="B233" s="21"/>
      <c r="C233" s="8"/>
      <c r="D233" s="12" t="s">
        <v>16</v>
      </c>
      <c r="E233" s="8"/>
      <c r="F233" s="30"/>
      <c r="G233" s="30"/>
      <c r="H233" s="30"/>
      <c r="I233" s="31"/>
    </row>
    <row r="234" spans="2:9" ht="12.75">
      <c r="B234" s="22"/>
      <c r="C234" s="14"/>
      <c r="D234" s="14" t="s">
        <v>17</v>
      </c>
      <c r="E234" s="14"/>
      <c r="F234" s="32"/>
      <c r="G234" s="32"/>
      <c r="H234" s="32"/>
      <c r="I234" s="33"/>
    </row>
    <row r="235" spans="2:9" s="3" customFormat="1" ht="22.5">
      <c r="B235" s="23">
        <v>191</v>
      </c>
      <c r="C235" s="11" t="s">
        <v>178</v>
      </c>
      <c r="D235" s="9" t="s">
        <v>18</v>
      </c>
      <c r="E235" s="10" t="s">
        <v>19</v>
      </c>
      <c r="F235" s="10">
        <v>1</v>
      </c>
      <c r="G235" s="11"/>
      <c r="H235" s="34">
        <f t="shared" si="9"/>
        <v>0</v>
      </c>
      <c r="I235" s="35">
        <f t="shared" si="10"/>
        <v>0</v>
      </c>
    </row>
    <row r="236" spans="2:9" ht="45">
      <c r="B236" s="23">
        <v>192</v>
      </c>
      <c r="C236" s="11" t="s">
        <v>178</v>
      </c>
      <c r="D236" s="9" t="s">
        <v>20</v>
      </c>
      <c r="E236" s="10" t="s">
        <v>169</v>
      </c>
      <c r="F236" s="10">
        <v>2.171</v>
      </c>
      <c r="G236" s="34"/>
      <c r="H236" s="34">
        <f t="shared" si="9"/>
        <v>0</v>
      </c>
      <c r="I236" s="35">
        <f t="shared" si="10"/>
        <v>0</v>
      </c>
    </row>
    <row r="237" spans="2:9" ht="22.5">
      <c r="B237" s="23">
        <v>193</v>
      </c>
      <c r="C237" s="11" t="s">
        <v>178</v>
      </c>
      <c r="D237" s="9" t="s">
        <v>21</v>
      </c>
      <c r="E237" s="10" t="s">
        <v>19</v>
      </c>
      <c r="F237" s="10">
        <v>1</v>
      </c>
      <c r="G237" s="34"/>
      <c r="H237" s="34">
        <f t="shared" si="9"/>
        <v>0</v>
      </c>
      <c r="I237" s="35">
        <f t="shared" si="10"/>
        <v>0</v>
      </c>
    </row>
    <row r="238" spans="2:9" ht="45">
      <c r="B238" s="23">
        <v>194</v>
      </c>
      <c r="C238" s="11" t="s">
        <v>178</v>
      </c>
      <c r="D238" s="9" t="s">
        <v>22</v>
      </c>
      <c r="E238" s="10" t="s">
        <v>169</v>
      </c>
      <c r="F238" s="10">
        <v>3.309</v>
      </c>
      <c r="G238" s="34"/>
      <c r="H238" s="34">
        <f t="shared" si="9"/>
        <v>0</v>
      </c>
      <c r="I238" s="35">
        <f t="shared" si="10"/>
        <v>0</v>
      </c>
    </row>
    <row r="239" spans="2:9" ht="22.5">
      <c r="B239" s="23">
        <v>195</v>
      </c>
      <c r="C239" s="11" t="s">
        <v>178</v>
      </c>
      <c r="D239" s="9" t="s">
        <v>23</v>
      </c>
      <c r="E239" s="10" t="s">
        <v>19</v>
      </c>
      <c r="F239" s="10">
        <v>1</v>
      </c>
      <c r="G239" s="34"/>
      <c r="H239" s="34">
        <f t="shared" si="9"/>
        <v>0</v>
      </c>
      <c r="I239" s="35">
        <f t="shared" si="10"/>
        <v>0</v>
      </c>
    </row>
    <row r="240" spans="2:9" ht="45">
      <c r="B240" s="23">
        <v>196</v>
      </c>
      <c r="C240" s="11" t="s">
        <v>178</v>
      </c>
      <c r="D240" s="9" t="s">
        <v>24</v>
      </c>
      <c r="E240" s="10" t="s">
        <v>169</v>
      </c>
      <c r="F240" s="10">
        <v>4.086</v>
      </c>
      <c r="G240" s="34"/>
      <c r="H240" s="34">
        <f t="shared" si="9"/>
        <v>0</v>
      </c>
      <c r="I240" s="35">
        <f t="shared" si="10"/>
        <v>0</v>
      </c>
    </row>
    <row r="241" spans="2:9" ht="22.5">
      <c r="B241" s="23">
        <v>197</v>
      </c>
      <c r="C241" s="11" t="s">
        <v>178</v>
      </c>
      <c r="D241" s="9" t="s">
        <v>25</v>
      </c>
      <c r="E241" s="10" t="s">
        <v>19</v>
      </c>
      <c r="F241" s="10">
        <v>1</v>
      </c>
      <c r="G241" s="34"/>
      <c r="H241" s="34">
        <f t="shared" si="9"/>
        <v>0</v>
      </c>
      <c r="I241" s="35">
        <f t="shared" si="10"/>
        <v>0</v>
      </c>
    </row>
    <row r="242" spans="2:9" ht="45">
      <c r="B242" s="23">
        <v>198</v>
      </c>
      <c r="C242" s="11" t="s">
        <v>178</v>
      </c>
      <c r="D242" s="9" t="s">
        <v>26</v>
      </c>
      <c r="E242" s="10" t="s">
        <v>169</v>
      </c>
      <c r="F242" s="10">
        <v>4.285</v>
      </c>
      <c r="G242" s="11"/>
      <c r="H242" s="34">
        <f t="shared" si="9"/>
        <v>0</v>
      </c>
      <c r="I242" s="35">
        <f t="shared" si="10"/>
        <v>0</v>
      </c>
    </row>
    <row r="243" spans="2:9" ht="22.5">
      <c r="B243" s="23">
        <v>199</v>
      </c>
      <c r="C243" s="11" t="s">
        <v>178</v>
      </c>
      <c r="D243" s="9" t="s">
        <v>27</v>
      </c>
      <c r="E243" s="10" t="s">
        <v>19</v>
      </c>
      <c r="F243" s="10">
        <v>2</v>
      </c>
      <c r="G243" s="11"/>
      <c r="H243" s="34">
        <f t="shared" si="9"/>
        <v>0</v>
      </c>
      <c r="I243" s="35">
        <f t="shared" si="10"/>
        <v>0</v>
      </c>
    </row>
    <row r="244" spans="2:9" s="3" customFormat="1" ht="45">
      <c r="B244" s="23">
        <v>200</v>
      </c>
      <c r="C244" s="11" t="s">
        <v>178</v>
      </c>
      <c r="D244" s="9" t="s">
        <v>28</v>
      </c>
      <c r="E244" s="10" t="s">
        <v>169</v>
      </c>
      <c r="F244" s="10">
        <v>5.606</v>
      </c>
      <c r="G244" s="11"/>
      <c r="H244" s="34">
        <f t="shared" si="9"/>
        <v>0</v>
      </c>
      <c r="I244" s="35">
        <f t="shared" si="10"/>
        <v>0</v>
      </c>
    </row>
    <row r="245" spans="2:9" s="3" customFormat="1" ht="22.5">
      <c r="B245" s="23">
        <v>201</v>
      </c>
      <c r="C245" s="11" t="s">
        <v>178</v>
      </c>
      <c r="D245" s="9" t="s">
        <v>29</v>
      </c>
      <c r="E245" s="10" t="s">
        <v>19</v>
      </c>
      <c r="F245" s="10">
        <v>1</v>
      </c>
      <c r="G245" s="11"/>
      <c r="H245" s="34">
        <f t="shared" si="9"/>
        <v>0</v>
      </c>
      <c r="I245" s="35">
        <f t="shared" si="10"/>
        <v>0</v>
      </c>
    </row>
    <row r="246" spans="2:9" ht="45">
      <c r="B246" s="23">
        <v>202</v>
      </c>
      <c r="C246" s="11" t="s">
        <v>178</v>
      </c>
      <c r="D246" s="9" t="s">
        <v>30</v>
      </c>
      <c r="E246" s="10" t="s">
        <v>169</v>
      </c>
      <c r="F246" s="10">
        <v>2.803</v>
      </c>
      <c r="G246" s="34"/>
      <c r="H246" s="34">
        <f t="shared" si="9"/>
        <v>0</v>
      </c>
      <c r="I246" s="35">
        <f t="shared" si="10"/>
        <v>0</v>
      </c>
    </row>
    <row r="247" spans="2:9" ht="22.5">
      <c r="B247" s="23">
        <v>203</v>
      </c>
      <c r="C247" s="11" t="s">
        <v>178</v>
      </c>
      <c r="D247" s="9" t="s">
        <v>31</v>
      </c>
      <c r="E247" s="10" t="s">
        <v>19</v>
      </c>
      <c r="F247" s="10">
        <v>1</v>
      </c>
      <c r="G247" s="34"/>
      <c r="H247" s="34">
        <f t="shared" si="9"/>
        <v>0</v>
      </c>
      <c r="I247" s="35">
        <f t="shared" si="10"/>
        <v>0</v>
      </c>
    </row>
    <row r="248" spans="2:9" ht="45">
      <c r="B248" s="23">
        <v>204</v>
      </c>
      <c r="C248" s="11" t="s">
        <v>178</v>
      </c>
      <c r="D248" s="9" t="s">
        <v>32</v>
      </c>
      <c r="E248" s="10" t="s">
        <v>169</v>
      </c>
      <c r="F248" s="10">
        <v>5.199</v>
      </c>
      <c r="G248" s="34"/>
      <c r="H248" s="34">
        <f t="shared" si="9"/>
        <v>0</v>
      </c>
      <c r="I248" s="35">
        <f t="shared" si="10"/>
        <v>0</v>
      </c>
    </row>
    <row r="249" spans="2:9" ht="22.5">
      <c r="B249" s="23">
        <v>205</v>
      </c>
      <c r="C249" s="11" t="s">
        <v>178</v>
      </c>
      <c r="D249" s="9" t="s">
        <v>33</v>
      </c>
      <c r="E249" s="10" t="s">
        <v>19</v>
      </c>
      <c r="F249" s="10">
        <v>1</v>
      </c>
      <c r="G249" s="34"/>
      <c r="H249" s="34">
        <f t="shared" si="9"/>
        <v>0</v>
      </c>
      <c r="I249" s="35">
        <f t="shared" si="10"/>
        <v>0</v>
      </c>
    </row>
    <row r="250" spans="2:9" ht="45">
      <c r="B250" s="23">
        <v>206</v>
      </c>
      <c r="C250" s="11" t="s">
        <v>178</v>
      </c>
      <c r="D250" s="9" t="s">
        <v>34</v>
      </c>
      <c r="E250" s="10" t="s">
        <v>169</v>
      </c>
      <c r="F250" s="10">
        <v>3.826</v>
      </c>
      <c r="G250" s="34"/>
      <c r="H250" s="34">
        <f t="shared" si="9"/>
        <v>0</v>
      </c>
      <c r="I250" s="35">
        <f t="shared" si="10"/>
        <v>0</v>
      </c>
    </row>
    <row r="251" spans="2:9" ht="22.5">
      <c r="B251" s="23">
        <v>207</v>
      </c>
      <c r="C251" s="11" t="s">
        <v>178</v>
      </c>
      <c r="D251" s="9" t="s">
        <v>35</v>
      </c>
      <c r="E251" s="10" t="s">
        <v>19</v>
      </c>
      <c r="F251" s="10">
        <v>1</v>
      </c>
      <c r="G251" s="34"/>
      <c r="H251" s="34">
        <f t="shared" si="9"/>
        <v>0</v>
      </c>
      <c r="I251" s="35">
        <f t="shared" si="10"/>
        <v>0</v>
      </c>
    </row>
    <row r="252" spans="2:9" ht="45">
      <c r="B252" s="23">
        <v>208</v>
      </c>
      <c r="C252" s="11" t="s">
        <v>178</v>
      </c>
      <c r="D252" s="9" t="s">
        <v>36</v>
      </c>
      <c r="E252" s="10" t="s">
        <v>169</v>
      </c>
      <c r="F252" s="10">
        <v>4.791</v>
      </c>
      <c r="G252" s="11"/>
      <c r="H252" s="34">
        <f t="shared" si="9"/>
        <v>0</v>
      </c>
      <c r="I252" s="35">
        <f t="shared" si="10"/>
        <v>0</v>
      </c>
    </row>
    <row r="253" spans="2:9" s="3" customFormat="1" ht="22.5">
      <c r="B253" s="23">
        <v>209</v>
      </c>
      <c r="C253" s="11" t="s">
        <v>178</v>
      </c>
      <c r="D253" s="9" t="s">
        <v>37</v>
      </c>
      <c r="E253" s="10" t="s">
        <v>19</v>
      </c>
      <c r="F253" s="10">
        <v>2</v>
      </c>
      <c r="G253" s="11"/>
      <c r="H253" s="34">
        <f t="shared" si="9"/>
        <v>0</v>
      </c>
      <c r="I253" s="35">
        <f t="shared" si="10"/>
        <v>0</v>
      </c>
    </row>
    <row r="254" spans="2:9" ht="45">
      <c r="B254" s="23">
        <v>210</v>
      </c>
      <c r="C254" s="11" t="s">
        <v>178</v>
      </c>
      <c r="D254" s="9" t="s">
        <v>38</v>
      </c>
      <c r="E254" s="10" t="s">
        <v>169</v>
      </c>
      <c r="F254" s="10">
        <v>7.159</v>
      </c>
      <c r="G254" s="34"/>
      <c r="H254" s="34">
        <f t="shared" si="9"/>
        <v>0</v>
      </c>
      <c r="I254" s="35">
        <f t="shared" si="10"/>
        <v>0</v>
      </c>
    </row>
    <row r="255" spans="2:9" ht="22.5">
      <c r="B255" s="23">
        <v>211</v>
      </c>
      <c r="C255" s="11" t="s">
        <v>178</v>
      </c>
      <c r="D255" s="9" t="s">
        <v>39</v>
      </c>
      <c r="E255" s="10" t="s">
        <v>19</v>
      </c>
      <c r="F255" s="10">
        <v>1</v>
      </c>
      <c r="G255" s="34"/>
      <c r="H255" s="34">
        <f t="shared" si="9"/>
        <v>0</v>
      </c>
      <c r="I255" s="35">
        <f t="shared" si="10"/>
        <v>0</v>
      </c>
    </row>
    <row r="256" spans="2:9" ht="45">
      <c r="B256" s="23">
        <v>212</v>
      </c>
      <c r="C256" s="11" t="s">
        <v>178</v>
      </c>
      <c r="D256" s="9" t="s">
        <v>40</v>
      </c>
      <c r="E256" s="10" t="s">
        <v>169</v>
      </c>
      <c r="F256" s="10">
        <v>3.497</v>
      </c>
      <c r="G256" s="34"/>
      <c r="H256" s="34">
        <f t="shared" si="9"/>
        <v>0</v>
      </c>
      <c r="I256" s="35">
        <f t="shared" si="10"/>
        <v>0</v>
      </c>
    </row>
    <row r="257" spans="2:9" ht="22.5">
      <c r="B257" s="23">
        <v>213</v>
      </c>
      <c r="C257" s="11" t="s">
        <v>178</v>
      </c>
      <c r="D257" s="9" t="s">
        <v>41</v>
      </c>
      <c r="E257" s="10" t="s">
        <v>19</v>
      </c>
      <c r="F257" s="10">
        <v>1</v>
      </c>
      <c r="G257" s="34"/>
      <c r="H257" s="34">
        <f t="shared" si="9"/>
        <v>0</v>
      </c>
      <c r="I257" s="35">
        <f t="shared" si="10"/>
        <v>0</v>
      </c>
    </row>
    <row r="258" spans="2:9" ht="45">
      <c r="B258" s="23">
        <v>214</v>
      </c>
      <c r="C258" s="11" t="s">
        <v>178</v>
      </c>
      <c r="D258" s="9" t="s">
        <v>42</v>
      </c>
      <c r="E258" s="10" t="s">
        <v>169</v>
      </c>
      <c r="F258" s="10">
        <v>4.875</v>
      </c>
      <c r="G258" s="34"/>
      <c r="H258" s="34">
        <f t="shared" si="9"/>
        <v>0</v>
      </c>
      <c r="I258" s="35">
        <f t="shared" si="10"/>
        <v>0</v>
      </c>
    </row>
    <row r="259" spans="2:9" ht="22.5">
      <c r="B259" s="23">
        <v>215</v>
      </c>
      <c r="C259" s="11" t="s">
        <v>178</v>
      </c>
      <c r="D259" s="9" t="s">
        <v>43</v>
      </c>
      <c r="E259" s="10" t="s">
        <v>19</v>
      </c>
      <c r="F259" s="10">
        <v>1</v>
      </c>
      <c r="G259" s="34"/>
      <c r="H259" s="34">
        <f t="shared" si="9"/>
        <v>0</v>
      </c>
      <c r="I259" s="35">
        <f t="shared" si="10"/>
        <v>0</v>
      </c>
    </row>
    <row r="260" spans="2:9" ht="33.75">
      <c r="B260" s="23">
        <v>216</v>
      </c>
      <c r="C260" s="11" t="s">
        <v>178</v>
      </c>
      <c r="D260" s="9" t="s">
        <v>44</v>
      </c>
      <c r="E260" s="10" t="s">
        <v>169</v>
      </c>
      <c r="F260" s="10">
        <v>7.394</v>
      </c>
      <c r="G260" s="11"/>
      <c r="H260" s="34">
        <f t="shared" si="9"/>
        <v>0</v>
      </c>
      <c r="I260" s="35">
        <f t="shared" si="10"/>
        <v>0</v>
      </c>
    </row>
    <row r="261" spans="2:9" s="3" customFormat="1" ht="12.75">
      <c r="B261" s="22"/>
      <c r="C261" s="14"/>
      <c r="D261" s="14" t="s">
        <v>45</v>
      </c>
      <c r="E261" s="14"/>
      <c r="F261" s="32"/>
      <c r="G261" s="32"/>
      <c r="H261" s="32"/>
      <c r="I261" s="33"/>
    </row>
    <row r="262" spans="2:9" ht="22.5">
      <c r="B262" s="23">
        <v>217</v>
      </c>
      <c r="C262" s="11" t="s">
        <v>178</v>
      </c>
      <c r="D262" s="9" t="s">
        <v>46</v>
      </c>
      <c r="E262" s="10" t="s">
        <v>19</v>
      </c>
      <c r="F262" s="10">
        <v>2</v>
      </c>
      <c r="G262" s="34"/>
      <c r="H262" s="34">
        <f t="shared" si="9"/>
        <v>0</v>
      </c>
      <c r="I262" s="35">
        <f t="shared" si="10"/>
        <v>0</v>
      </c>
    </row>
    <row r="263" spans="2:9" ht="33.75">
      <c r="B263" s="23">
        <v>218</v>
      </c>
      <c r="C263" s="11" t="s">
        <v>178</v>
      </c>
      <c r="D263" s="9" t="s">
        <v>207</v>
      </c>
      <c r="E263" s="10" t="s">
        <v>169</v>
      </c>
      <c r="F263" s="10">
        <v>3.072</v>
      </c>
      <c r="G263" s="34"/>
      <c r="H263" s="34">
        <f aca="true" t="shared" si="11" ref="H263:H326">ROUND(F263*G263,2)</f>
        <v>0</v>
      </c>
      <c r="I263" s="35">
        <f aca="true" t="shared" si="12" ref="I263:I326">ROUND(H263*1.23,2)</f>
        <v>0</v>
      </c>
    </row>
    <row r="264" spans="2:9" ht="12.75">
      <c r="B264" s="22"/>
      <c r="C264" s="14"/>
      <c r="D264" s="14" t="s">
        <v>47</v>
      </c>
      <c r="E264" s="14"/>
      <c r="F264" s="32"/>
      <c r="G264" s="32"/>
      <c r="H264" s="32"/>
      <c r="I264" s="33"/>
    </row>
    <row r="265" spans="2:9" ht="22.5">
      <c r="B265" s="23">
        <v>219</v>
      </c>
      <c r="C265" s="11" t="s">
        <v>178</v>
      </c>
      <c r="D265" s="9" t="s">
        <v>48</v>
      </c>
      <c r="E265" s="10" t="s">
        <v>19</v>
      </c>
      <c r="F265" s="10">
        <v>3</v>
      </c>
      <c r="G265" s="11"/>
      <c r="H265" s="34">
        <f t="shared" si="11"/>
        <v>0</v>
      </c>
      <c r="I265" s="35">
        <f t="shared" si="12"/>
        <v>0</v>
      </c>
    </row>
    <row r="266" spans="2:9" s="3" customFormat="1" ht="12.75">
      <c r="B266" s="22"/>
      <c r="C266" s="14"/>
      <c r="D266" s="14" t="s">
        <v>49</v>
      </c>
      <c r="E266" s="14"/>
      <c r="F266" s="32"/>
      <c r="G266" s="32"/>
      <c r="H266" s="32"/>
      <c r="I266" s="33"/>
    </row>
    <row r="267" spans="2:9" s="3" customFormat="1" ht="22.5">
      <c r="B267" s="23">
        <v>220</v>
      </c>
      <c r="C267" s="11" t="s">
        <v>178</v>
      </c>
      <c r="D267" s="9" t="s">
        <v>50</v>
      </c>
      <c r="E267" s="10" t="s">
        <v>19</v>
      </c>
      <c r="F267" s="10">
        <v>3</v>
      </c>
      <c r="G267" s="11"/>
      <c r="H267" s="34">
        <f t="shared" si="11"/>
        <v>0</v>
      </c>
      <c r="I267" s="35">
        <f t="shared" si="12"/>
        <v>0</v>
      </c>
    </row>
    <row r="268" spans="2:9" ht="33.75">
      <c r="B268" s="23">
        <v>221</v>
      </c>
      <c r="C268" s="11" t="s">
        <v>178</v>
      </c>
      <c r="D268" s="9" t="s">
        <v>51</v>
      </c>
      <c r="E268" s="10" t="s">
        <v>169</v>
      </c>
      <c r="F268" s="10">
        <v>6.067</v>
      </c>
      <c r="G268" s="34"/>
      <c r="H268" s="34">
        <f t="shared" si="11"/>
        <v>0</v>
      </c>
      <c r="I268" s="35">
        <f t="shared" si="12"/>
        <v>0</v>
      </c>
    </row>
    <row r="269" spans="2:9" ht="22.5">
      <c r="B269" s="23">
        <v>222</v>
      </c>
      <c r="C269" s="11" t="s">
        <v>178</v>
      </c>
      <c r="D269" s="9" t="s">
        <v>52</v>
      </c>
      <c r="E269" s="10" t="s">
        <v>19</v>
      </c>
      <c r="F269" s="10">
        <v>5</v>
      </c>
      <c r="G269" s="34"/>
      <c r="H269" s="34">
        <f t="shared" si="11"/>
        <v>0</v>
      </c>
      <c r="I269" s="35">
        <f t="shared" si="12"/>
        <v>0</v>
      </c>
    </row>
    <row r="270" spans="2:9" ht="33.75">
      <c r="B270" s="23">
        <v>223</v>
      </c>
      <c r="C270" s="11" t="s">
        <v>178</v>
      </c>
      <c r="D270" s="9" t="s">
        <v>53</v>
      </c>
      <c r="E270" s="10" t="s">
        <v>169</v>
      </c>
      <c r="F270" s="10">
        <v>11.071</v>
      </c>
      <c r="G270" s="34"/>
      <c r="H270" s="34">
        <f t="shared" si="11"/>
        <v>0</v>
      </c>
      <c r="I270" s="35">
        <f t="shared" si="12"/>
        <v>0</v>
      </c>
    </row>
    <row r="271" spans="2:9" ht="22.5">
      <c r="B271" s="23">
        <v>224</v>
      </c>
      <c r="C271" s="11" t="s">
        <v>178</v>
      </c>
      <c r="D271" s="9" t="s">
        <v>54</v>
      </c>
      <c r="E271" s="10" t="s">
        <v>19</v>
      </c>
      <c r="F271" s="10">
        <v>5</v>
      </c>
      <c r="G271" s="34"/>
      <c r="H271" s="34">
        <f t="shared" si="11"/>
        <v>0</v>
      </c>
      <c r="I271" s="35">
        <f t="shared" si="12"/>
        <v>0</v>
      </c>
    </row>
    <row r="272" spans="2:9" ht="33.75">
      <c r="B272" s="23">
        <v>225</v>
      </c>
      <c r="C272" s="11" t="s">
        <v>178</v>
      </c>
      <c r="D272" s="9" t="s">
        <v>55</v>
      </c>
      <c r="E272" s="10" t="s">
        <v>169</v>
      </c>
      <c r="F272" s="10">
        <v>17.67</v>
      </c>
      <c r="G272" s="34"/>
      <c r="H272" s="34">
        <f t="shared" si="11"/>
        <v>0</v>
      </c>
      <c r="I272" s="35">
        <f t="shared" si="12"/>
        <v>0</v>
      </c>
    </row>
    <row r="273" spans="2:9" ht="12.75">
      <c r="B273" s="22"/>
      <c r="C273" s="14"/>
      <c r="D273" s="14" t="s">
        <v>56</v>
      </c>
      <c r="E273" s="14"/>
      <c r="F273" s="32"/>
      <c r="G273" s="32"/>
      <c r="H273" s="32"/>
      <c r="I273" s="33"/>
    </row>
    <row r="274" spans="2:9" ht="33.75">
      <c r="B274" s="23">
        <v>226</v>
      </c>
      <c r="C274" s="11" t="s">
        <v>174</v>
      </c>
      <c r="D274" s="9" t="s">
        <v>57</v>
      </c>
      <c r="E274" s="10" t="s">
        <v>465</v>
      </c>
      <c r="F274" s="10">
        <v>0.623</v>
      </c>
      <c r="G274" s="34"/>
      <c r="H274" s="34">
        <f t="shared" si="11"/>
        <v>0</v>
      </c>
      <c r="I274" s="35">
        <f t="shared" si="12"/>
        <v>0</v>
      </c>
    </row>
    <row r="275" spans="2:9" ht="12.75">
      <c r="B275" s="21"/>
      <c r="C275" s="8"/>
      <c r="D275" s="12" t="s">
        <v>58</v>
      </c>
      <c r="E275" s="8"/>
      <c r="F275" s="30"/>
      <c r="G275" s="30"/>
      <c r="H275" s="30"/>
      <c r="I275" s="31"/>
    </row>
    <row r="276" spans="2:9" ht="12.75">
      <c r="B276" s="22"/>
      <c r="C276" s="14"/>
      <c r="D276" s="14" t="s">
        <v>59</v>
      </c>
      <c r="E276" s="14"/>
      <c r="F276" s="32"/>
      <c r="G276" s="32"/>
      <c r="H276" s="32"/>
      <c r="I276" s="33"/>
    </row>
    <row r="277" spans="2:9" ht="33.75">
      <c r="B277" s="23">
        <v>227</v>
      </c>
      <c r="C277" s="11" t="s">
        <v>172</v>
      </c>
      <c r="D277" s="9" t="s">
        <v>0</v>
      </c>
      <c r="E277" s="10" t="s">
        <v>472</v>
      </c>
      <c r="F277" s="10">
        <v>114.879</v>
      </c>
      <c r="G277" s="34"/>
      <c r="H277" s="34">
        <f t="shared" si="11"/>
        <v>0</v>
      </c>
      <c r="I277" s="35">
        <f t="shared" si="12"/>
        <v>0</v>
      </c>
    </row>
    <row r="278" spans="2:9" ht="45">
      <c r="B278" s="23">
        <v>228</v>
      </c>
      <c r="C278" s="11" t="s">
        <v>172</v>
      </c>
      <c r="D278" s="9" t="s">
        <v>1</v>
      </c>
      <c r="E278" s="10" t="s">
        <v>472</v>
      </c>
      <c r="F278" s="10">
        <v>12.487</v>
      </c>
      <c r="G278" s="34"/>
      <c r="H278" s="34">
        <f t="shared" si="11"/>
        <v>0</v>
      </c>
      <c r="I278" s="35">
        <f t="shared" si="12"/>
        <v>0</v>
      </c>
    </row>
    <row r="279" spans="2:9" ht="45">
      <c r="B279" s="23">
        <v>229</v>
      </c>
      <c r="C279" s="11" t="s">
        <v>172</v>
      </c>
      <c r="D279" s="9" t="s">
        <v>60</v>
      </c>
      <c r="E279" s="10" t="s">
        <v>472</v>
      </c>
      <c r="F279" s="10">
        <v>36.327</v>
      </c>
      <c r="G279" s="34"/>
      <c r="H279" s="34">
        <f>ROUND(F279*G279*0.75,2)</f>
        <v>0</v>
      </c>
      <c r="I279" s="35">
        <f t="shared" si="12"/>
        <v>0</v>
      </c>
    </row>
    <row r="280" spans="2:9" ht="45">
      <c r="B280" s="23">
        <v>230</v>
      </c>
      <c r="C280" s="11" t="s">
        <v>172</v>
      </c>
      <c r="D280" s="9" t="s">
        <v>61</v>
      </c>
      <c r="E280" s="10" t="s">
        <v>472</v>
      </c>
      <c r="F280" s="10">
        <v>36.327</v>
      </c>
      <c r="G280" s="34"/>
      <c r="H280" s="34">
        <f>ROUND(F280*G280*0.25,2)</f>
        <v>0</v>
      </c>
      <c r="I280" s="35">
        <f t="shared" si="12"/>
        <v>0</v>
      </c>
    </row>
    <row r="281" spans="2:9" ht="67.5">
      <c r="B281" s="23">
        <v>231</v>
      </c>
      <c r="C281" s="11" t="s">
        <v>172</v>
      </c>
      <c r="D281" s="9" t="s">
        <v>3</v>
      </c>
      <c r="E281" s="10" t="s">
        <v>472</v>
      </c>
      <c r="F281" s="10">
        <v>91.039</v>
      </c>
      <c r="G281" s="34"/>
      <c r="H281" s="34">
        <f t="shared" si="11"/>
        <v>0</v>
      </c>
      <c r="I281" s="35">
        <f t="shared" si="12"/>
        <v>0</v>
      </c>
    </row>
    <row r="282" spans="2:9" ht="78.75">
      <c r="B282" s="23">
        <v>232</v>
      </c>
      <c r="C282" s="11" t="s">
        <v>172</v>
      </c>
      <c r="D282" s="9" t="s">
        <v>62</v>
      </c>
      <c r="E282" s="10" t="s">
        <v>472</v>
      </c>
      <c r="F282" s="10">
        <v>91.039</v>
      </c>
      <c r="G282" s="34"/>
      <c r="H282" s="34">
        <f>ROUND(F282*G282*18,2)</f>
        <v>0</v>
      </c>
      <c r="I282" s="35">
        <f t="shared" si="12"/>
        <v>0</v>
      </c>
    </row>
    <row r="283" spans="2:9" ht="22.5">
      <c r="B283" s="23">
        <v>233</v>
      </c>
      <c r="C283" s="11" t="s">
        <v>172</v>
      </c>
      <c r="D283" s="9" t="s">
        <v>63</v>
      </c>
      <c r="E283" s="10" t="s">
        <v>465</v>
      </c>
      <c r="F283" s="10">
        <v>145.662</v>
      </c>
      <c r="G283" s="34"/>
      <c r="H283" s="34">
        <f t="shared" si="11"/>
        <v>0</v>
      </c>
      <c r="I283" s="35">
        <f t="shared" si="12"/>
        <v>0</v>
      </c>
    </row>
    <row r="284" spans="2:9" ht="12.75">
      <c r="B284" s="22"/>
      <c r="C284" s="14"/>
      <c r="D284" s="14" t="s">
        <v>64</v>
      </c>
      <c r="E284" s="14"/>
      <c r="F284" s="32"/>
      <c r="G284" s="32"/>
      <c r="H284" s="32"/>
      <c r="I284" s="33"/>
    </row>
    <row r="285" spans="2:9" ht="33.75">
      <c r="B285" s="23">
        <v>234</v>
      </c>
      <c r="C285" s="11" t="s">
        <v>177</v>
      </c>
      <c r="D285" s="9" t="s">
        <v>7</v>
      </c>
      <c r="E285" s="10" t="s">
        <v>472</v>
      </c>
      <c r="F285" s="10">
        <v>8.998</v>
      </c>
      <c r="G285" s="34"/>
      <c r="H285" s="34">
        <f t="shared" si="11"/>
        <v>0</v>
      </c>
      <c r="I285" s="35">
        <f t="shared" si="12"/>
        <v>0</v>
      </c>
    </row>
    <row r="286" spans="2:9" ht="12.75">
      <c r="B286" s="22"/>
      <c r="C286" s="14"/>
      <c r="D286" s="14" t="s">
        <v>65</v>
      </c>
      <c r="E286" s="14"/>
      <c r="F286" s="32"/>
      <c r="G286" s="32"/>
      <c r="H286" s="32"/>
      <c r="I286" s="33"/>
    </row>
    <row r="287" spans="2:9" ht="33.75">
      <c r="B287" s="23">
        <v>235</v>
      </c>
      <c r="C287" s="11" t="s">
        <v>174</v>
      </c>
      <c r="D287" s="9" t="s">
        <v>66</v>
      </c>
      <c r="E287" s="10" t="s">
        <v>472</v>
      </c>
      <c r="F287" s="10">
        <v>17.319</v>
      </c>
      <c r="G287" s="34"/>
      <c r="H287" s="34">
        <f t="shared" si="11"/>
        <v>0</v>
      </c>
      <c r="I287" s="35">
        <f t="shared" si="12"/>
        <v>0</v>
      </c>
    </row>
    <row r="288" spans="2:9" ht="22.5">
      <c r="B288" s="23">
        <v>236</v>
      </c>
      <c r="C288" s="11" t="s">
        <v>174</v>
      </c>
      <c r="D288" s="9" t="s">
        <v>67</v>
      </c>
      <c r="E288" s="10" t="s">
        <v>169</v>
      </c>
      <c r="F288" s="10">
        <v>23.977</v>
      </c>
      <c r="G288" s="34"/>
      <c r="H288" s="34">
        <f t="shared" si="11"/>
        <v>0</v>
      </c>
      <c r="I288" s="35">
        <f t="shared" si="12"/>
        <v>0</v>
      </c>
    </row>
    <row r="289" spans="2:9" ht="45">
      <c r="B289" s="23">
        <v>237</v>
      </c>
      <c r="C289" s="11" t="s">
        <v>174</v>
      </c>
      <c r="D289" s="9" t="s">
        <v>68</v>
      </c>
      <c r="E289" s="10" t="s">
        <v>472</v>
      </c>
      <c r="F289" s="10">
        <v>1.513</v>
      </c>
      <c r="G289" s="34"/>
      <c r="H289" s="34">
        <f t="shared" si="11"/>
        <v>0</v>
      </c>
      <c r="I289" s="35">
        <f t="shared" si="12"/>
        <v>0</v>
      </c>
    </row>
    <row r="290" spans="2:9" ht="45">
      <c r="B290" s="23">
        <v>238</v>
      </c>
      <c r="C290" s="11" t="s">
        <v>174</v>
      </c>
      <c r="D290" s="9" t="s">
        <v>69</v>
      </c>
      <c r="E290" s="10" t="s">
        <v>169</v>
      </c>
      <c r="F290" s="10">
        <v>49.764</v>
      </c>
      <c r="G290" s="34"/>
      <c r="H290" s="34">
        <f t="shared" si="11"/>
        <v>0</v>
      </c>
      <c r="I290" s="35">
        <f t="shared" si="12"/>
        <v>0</v>
      </c>
    </row>
    <row r="291" spans="2:9" ht="56.25">
      <c r="B291" s="23">
        <v>239</v>
      </c>
      <c r="C291" s="11" t="s">
        <v>174</v>
      </c>
      <c r="D291" s="9" t="s">
        <v>70</v>
      </c>
      <c r="E291" s="10" t="s">
        <v>169</v>
      </c>
      <c r="F291" s="10">
        <v>49.764</v>
      </c>
      <c r="G291" s="34"/>
      <c r="H291" s="34">
        <f>ROUND(F291*G291*10,2)</f>
        <v>0</v>
      </c>
      <c r="I291" s="35">
        <f t="shared" si="12"/>
        <v>0</v>
      </c>
    </row>
    <row r="292" spans="2:9" ht="33.75">
      <c r="B292" s="23">
        <v>240</v>
      </c>
      <c r="C292" s="11" t="s">
        <v>174</v>
      </c>
      <c r="D292" s="9" t="s">
        <v>71</v>
      </c>
      <c r="E292" s="10" t="s">
        <v>465</v>
      </c>
      <c r="F292" s="10">
        <v>2.556</v>
      </c>
      <c r="G292" s="34"/>
      <c r="H292" s="34">
        <f t="shared" si="11"/>
        <v>0</v>
      </c>
      <c r="I292" s="35">
        <f t="shared" si="12"/>
        <v>0</v>
      </c>
    </row>
    <row r="293" spans="2:9" ht="22.5">
      <c r="B293" s="23">
        <v>241</v>
      </c>
      <c r="C293" s="11" t="s">
        <v>174</v>
      </c>
      <c r="D293" s="9" t="s">
        <v>72</v>
      </c>
      <c r="E293" s="10" t="s">
        <v>73</v>
      </c>
      <c r="F293" s="10">
        <v>14566.118</v>
      </c>
      <c r="G293" s="34"/>
      <c r="H293" s="34">
        <f t="shared" si="11"/>
        <v>0</v>
      </c>
      <c r="I293" s="35">
        <f t="shared" si="12"/>
        <v>0</v>
      </c>
    </row>
    <row r="294" spans="2:9" ht="33.75">
      <c r="B294" s="23">
        <v>242</v>
      </c>
      <c r="C294" s="11" t="s">
        <v>174</v>
      </c>
      <c r="D294" s="9" t="s">
        <v>74</v>
      </c>
      <c r="E294" s="10" t="s">
        <v>75</v>
      </c>
      <c r="F294" s="10">
        <v>6</v>
      </c>
      <c r="G294" s="11"/>
      <c r="H294" s="34">
        <f t="shared" si="11"/>
        <v>0</v>
      </c>
      <c r="I294" s="35">
        <f t="shared" si="12"/>
        <v>0</v>
      </c>
    </row>
    <row r="295" spans="2:9" s="3" customFormat="1" ht="12.75">
      <c r="B295" s="21"/>
      <c r="C295" s="8"/>
      <c r="D295" s="12" t="s">
        <v>76</v>
      </c>
      <c r="E295" s="8"/>
      <c r="F295" s="30"/>
      <c r="G295" s="30"/>
      <c r="H295" s="30"/>
      <c r="I295" s="31"/>
    </row>
    <row r="296" spans="2:9" ht="12.75">
      <c r="B296" s="22"/>
      <c r="C296" s="14"/>
      <c r="D296" s="14" t="s">
        <v>77</v>
      </c>
      <c r="E296" s="14"/>
      <c r="F296" s="32"/>
      <c r="G296" s="32"/>
      <c r="H296" s="32"/>
      <c r="I296" s="33"/>
    </row>
    <row r="297" spans="2:9" ht="33.75">
      <c r="B297" s="23">
        <v>243</v>
      </c>
      <c r="C297" s="11" t="s">
        <v>172</v>
      </c>
      <c r="D297" s="9" t="s">
        <v>0</v>
      </c>
      <c r="E297" s="10" t="s">
        <v>472</v>
      </c>
      <c r="F297" s="10">
        <v>52.152</v>
      </c>
      <c r="G297" s="34"/>
      <c r="H297" s="34">
        <f t="shared" si="11"/>
        <v>0</v>
      </c>
      <c r="I297" s="35">
        <f t="shared" si="12"/>
        <v>0</v>
      </c>
    </row>
    <row r="298" spans="2:9" ht="45">
      <c r="B298" s="23">
        <v>244</v>
      </c>
      <c r="C298" s="11" t="s">
        <v>172</v>
      </c>
      <c r="D298" s="9" t="s">
        <v>1</v>
      </c>
      <c r="E298" s="10" t="s">
        <v>472</v>
      </c>
      <c r="F298" s="10">
        <v>8.692</v>
      </c>
      <c r="G298" s="11"/>
      <c r="H298" s="34">
        <f t="shared" si="11"/>
        <v>0</v>
      </c>
      <c r="I298" s="35">
        <f t="shared" si="12"/>
        <v>0</v>
      </c>
    </row>
    <row r="299" spans="2:9" s="3" customFormat="1" ht="45">
      <c r="B299" s="23">
        <v>245</v>
      </c>
      <c r="C299" s="11" t="s">
        <v>172</v>
      </c>
      <c r="D299" s="9" t="s">
        <v>60</v>
      </c>
      <c r="E299" s="10" t="s">
        <v>472</v>
      </c>
      <c r="F299" s="10">
        <v>26.231</v>
      </c>
      <c r="G299" s="11"/>
      <c r="H299" s="34">
        <f>ROUND(F299*G299*0.75,2)</f>
        <v>0</v>
      </c>
      <c r="I299" s="35">
        <f t="shared" si="12"/>
        <v>0</v>
      </c>
    </row>
    <row r="300" spans="2:9" ht="45">
      <c r="B300" s="23">
        <v>246</v>
      </c>
      <c r="C300" s="11" t="s">
        <v>172</v>
      </c>
      <c r="D300" s="9" t="s">
        <v>61</v>
      </c>
      <c r="E300" s="10" t="s">
        <v>472</v>
      </c>
      <c r="F300" s="10">
        <v>26.231</v>
      </c>
      <c r="G300" s="34"/>
      <c r="H300" s="34">
        <f>ROUND(F300*G300*0.25,2)</f>
        <v>0</v>
      </c>
      <c r="I300" s="35">
        <f t="shared" si="12"/>
        <v>0</v>
      </c>
    </row>
    <row r="301" spans="2:9" ht="67.5">
      <c r="B301" s="23">
        <v>247</v>
      </c>
      <c r="C301" s="11" t="s">
        <v>172</v>
      </c>
      <c r="D301" s="9" t="s">
        <v>3</v>
      </c>
      <c r="E301" s="10" t="s">
        <v>472</v>
      </c>
      <c r="F301" s="10">
        <v>34.613</v>
      </c>
      <c r="G301" s="11"/>
      <c r="H301" s="34">
        <f t="shared" si="11"/>
        <v>0</v>
      </c>
      <c r="I301" s="35">
        <f t="shared" si="12"/>
        <v>0</v>
      </c>
    </row>
    <row r="302" spans="2:9" s="3" customFormat="1" ht="78.75">
      <c r="B302" s="23">
        <v>248</v>
      </c>
      <c r="C302" s="11" t="s">
        <v>172</v>
      </c>
      <c r="D302" s="9" t="s">
        <v>62</v>
      </c>
      <c r="E302" s="10" t="s">
        <v>472</v>
      </c>
      <c r="F302" s="10">
        <v>34.613</v>
      </c>
      <c r="G302" s="11"/>
      <c r="H302" s="34">
        <f>ROUND(F302*G302*18,2)</f>
        <v>0</v>
      </c>
      <c r="I302" s="35">
        <f t="shared" si="12"/>
        <v>0</v>
      </c>
    </row>
    <row r="303" spans="2:9" ht="22.5">
      <c r="B303" s="23">
        <v>249</v>
      </c>
      <c r="C303" s="11" t="s">
        <v>172</v>
      </c>
      <c r="D303" s="9" t="s">
        <v>63</v>
      </c>
      <c r="E303" s="10" t="s">
        <v>465</v>
      </c>
      <c r="F303" s="10">
        <v>55.381</v>
      </c>
      <c r="G303" s="34"/>
      <c r="H303" s="34">
        <f t="shared" si="11"/>
        <v>0</v>
      </c>
      <c r="I303" s="35">
        <f t="shared" si="12"/>
        <v>0</v>
      </c>
    </row>
    <row r="304" spans="2:9" ht="12.75">
      <c r="B304" s="22"/>
      <c r="C304" s="14"/>
      <c r="D304" s="14" t="s">
        <v>78</v>
      </c>
      <c r="E304" s="14"/>
      <c r="F304" s="32"/>
      <c r="G304" s="32"/>
      <c r="H304" s="32"/>
      <c r="I304" s="33"/>
    </row>
    <row r="305" spans="2:9" ht="33.75">
      <c r="B305" s="23">
        <v>250</v>
      </c>
      <c r="C305" s="11" t="s">
        <v>177</v>
      </c>
      <c r="D305" s="9" t="s">
        <v>7</v>
      </c>
      <c r="E305" s="10" t="s">
        <v>472</v>
      </c>
      <c r="F305" s="10">
        <v>5.636</v>
      </c>
      <c r="G305" s="34"/>
      <c r="H305" s="34">
        <f t="shared" si="11"/>
        <v>0</v>
      </c>
      <c r="I305" s="35">
        <f t="shared" si="12"/>
        <v>0</v>
      </c>
    </row>
    <row r="306" spans="2:9" ht="12.75">
      <c r="B306" s="22"/>
      <c r="C306" s="14"/>
      <c r="D306" s="14" t="s">
        <v>79</v>
      </c>
      <c r="E306" s="14"/>
      <c r="F306" s="32"/>
      <c r="G306" s="32"/>
      <c r="H306" s="32"/>
      <c r="I306" s="33"/>
    </row>
    <row r="307" spans="2:9" ht="33.75">
      <c r="B307" s="23">
        <v>251</v>
      </c>
      <c r="C307" s="11" t="s">
        <v>174</v>
      </c>
      <c r="D307" s="9" t="s">
        <v>66</v>
      </c>
      <c r="E307" s="10" t="s">
        <v>472</v>
      </c>
      <c r="F307" s="10">
        <v>10.934</v>
      </c>
      <c r="G307" s="34"/>
      <c r="H307" s="34">
        <f t="shared" si="11"/>
        <v>0</v>
      </c>
      <c r="I307" s="35">
        <f t="shared" si="12"/>
        <v>0</v>
      </c>
    </row>
    <row r="308" spans="2:9" ht="22.5">
      <c r="B308" s="23">
        <v>252</v>
      </c>
      <c r="C308" s="11" t="s">
        <v>174</v>
      </c>
      <c r="D308" s="9" t="s">
        <v>67</v>
      </c>
      <c r="E308" s="10" t="s">
        <v>169</v>
      </c>
      <c r="F308" s="10">
        <v>10.808</v>
      </c>
      <c r="G308" s="34"/>
      <c r="H308" s="34">
        <f t="shared" si="11"/>
        <v>0</v>
      </c>
      <c r="I308" s="35">
        <f t="shared" si="12"/>
        <v>0</v>
      </c>
    </row>
    <row r="309" spans="2:9" ht="45">
      <c r="B309" s="23">
        <v>253</v>
      </c>
      <c r="C309" s="11" t="s">
        <v>174</v>
      </c>
      <c r="D309" s="9" t="s">
        <v>69</v>
      </c>
      <c r="E309" s="10" t="s">
        <v>169</v>
      </c>
      <c r="F309" s="10">
        <v>10.19</v>
      </c>
      <c r="G309" s="11"/>
      <c r="H309" s="34">
        <f t="shared" si="11"/>
        <v>0</v>
      </c>
      <c r="I309" s="35">
        <f t="shared" si="12"/>
        <v>0</v>
      </c>
    </row>
    <row r="310" spans="2:9" s="3" customFormat="1" ht="56.25">
      <c r="B310" s="23">
        <v>254</v>
      </c>
      <c r="C310" s="11" t="s">
        <v>174</v>
      </c>
      <c r="D310" s="9" t="s">
        <v>80</v>
      </c>
      <c r="E310" s="10" t="s">
        <v>169</v>
      </c>
      <c r="F310" s="10">
        <v>10.19</v>
      </c>
      <c r="G310" s="11"/>
      <c r="H310" s="34">
        <f>ROUND(F310*G310*15,2)</f>
        <v>0</v>
      </c>
      <c r="I310" s="35">
        <f t="shared" si="12"/>
        <v>0</v>
      </c>
    </row>
    <row r="311" spans="2:9" ht="33.75">
      <c r="B311" s="23">
        <v>255</v>
      </c>
      <c r="C311" s="11" t="s">
        <v>174</v>
      </c>
      <c r="D311" s="9" t="s">
        <v>81</v>
      </c>
      <c r="E311" s="10" t="s">
        <v>465</v>
      </c>
      <c r="F311" s="10">
        <v>0.552</v>
      </c>
      <c r="G311" s="34"/>
      <c r="H311" s="34">
        <f t="shared" si="11"/>
        <v>0</v>
      </c>
      <c r="I311" s="35">
        <f t="shared" si="12"/>
        <v>0</v>
      </c>
    </row>
    <row r="312" spans="2:9" ht="22.5">
      <c r="B312" s="23">
        <v>256</v>
      </c>
      <c r="C312" s="11" t="s">
        <v>174</v>
      </c>
      <c r="D312" s="9" t="s">
        <v>72</v>
      </c>
      <c r="E312" s="10" t="s">
        <v>73</v>
      </c>
      <c r="F312" s="10">
        <v>4767.126</v>
      </c>
      <c r="G312" s="11"/>
      <c r="H312" s="34">
        <f t="shared" si="11"/>
        <v>0</v>
      </c>
      <c r="I312" s="35">
        <f t="shared" si="12"/>
        <v>0</v>
      </c>
    </row>
    <row r="313" spans="2:9" ht="12.75">
      <c r="B313" s="21"/>
      <c r="C313" s="8"/>
      <c r="D313" s="52" t="s">
        <v>496</v>
      </c>
      <c r="E313" s="8"/>
      <c r="F313" s="30"/>
      <c r="G313" s="30"/>
      <c r="H313" s="30"/>
      <c r="I313" s="31"/>
    </row>
    <row r="314" spans="2:9" s="3" customFormat="1" ht="45">
      <c r="B314" s="23">
        <v>257</v>
      </c>
      <c r="C314" s="11" t="s">
        <v>179</v>
      </c>
      <c r="D314" s="9" t="s">
        <v>82</v>
      </c>
      <c r="E314" s="10" t="s">
        <v>83</v>
      </c>
      <c r="F314" s="10">
        <v>1</v>
      </c>
      <c r="G314" s="11"/>
      <c r="H314" s="34">
        <f t="shared" si="11"/>
        <v>0</v>
      </c>
      <c r="I314" s="35">
        <f t="shared" si="12"/>
        <v>0</v>
      </c>
    </row>
    <row r="315" spans="2:9" s="3" customFormat="1" ht="22.5">
      <c r="B315" s="23">
        <v>258</v>
      </c>
      <c r="C315" s="11" t="s">
        <v>179</v>
      </c>
      <c r="D315" s="9" t="s">
        <v>84</v>
      </c>
      <c r="E315" s="10" t="s">
        <v>85</v>
      </c>
      <c r="F315" s="10">
        <v>1</v>
      </c>
      <c r="G315" s="11"/>
      <c r="H315" s="34">
        <f t="shared" si="11"/>
        <v>0</v>
      </c>
      <c r="I315" s="35">
        <f t="shared" si="12"/>
        <v>0</v>
      </c>
    </row>
    <row r="316" spans="2:9" ht="22.5">
      <c r="B316" s="23">
        <v>259</v>
      </c>
      <c r="C316" s="11" t="s">
        <v>179</v>
      </c>
      <c r="D316" s="9" t="s">
        <v>86</v>
      </c>
      <c r="E316" s="10" t="s">
        <v>87</v>
      </c>
      <c r="F316" s="10">
        <v>1</v>
      </c>
      <c r="G316" s="34"/>
      <c r="H316" s="34">
        <f t="shared" si="11"/>
        <v>0</v>
      </c>
      <c r="I316" s="35">
        <f t="shared" si="12"/>
        <v>0</v>
      </c>
    </row>
    <row r="317" spans="2:9" ht="45">
      <c r="B317" s="23">
        <v>260</v>
      </c>
      <c r="C317" s="11" t="s">
        <v>179</v>
      </c>
      <c r="D317" s="9" t="s">
        <v>88</v>
      </c>
      <c r="E317" s="10" t="s">
        <v>87</v>
      </c>
      <c r="F317" s="10">
        <v>1</v>
      </c>
      <c r="G317" s="34"/>
      <c r="H317" s="34">
        <f t="shared" si="11"/>
        <v>0</v>
      </c>
      <c r="I317" s="35">
        <f t="shared" si="12"/>
        <v>0</v>
      </c>
    </row>
    <row r="318" spans="2:9" ht="45">
      <c r="B318" s="23">
        <v>261</v>
      </c>
      <c r="C318" s="11" t="s">
        <v>179</v>
      </c>
      <c r="D318" s="9" t="s">
        <v>89</v>
      </c>
      <c r="E318" s="10" t="s">
        <v>85</v>
      </c>
      <c r="F318" s="10">
        <v>1</v>
      </c>
      <c r="G318" s="34"/>
      <c r="H318" s="34">
        <f t="shared" si="11"/>
        <v>0</v>
      </c>
      <c r="I318" s="35">
        <f t="shared" si="12"/>
        <v>0</v>
      </c>
    </row>
    <row r="319" spans="2:9" ht="45">
      <c r="B319" s="23">
        <v>262</v>
      </c>
      <c r="C319" s="11" t="s">
        <v>179</v>
      </c>
      <c r="D319" s="9" t="s">
        <v>90</v>
      </c>
      <c r="E319" s="10" t="s">
        <v>85</v>
      </c>
      <c r="F319" s="10">
        <v>1</v>
      </c>
      <c r="G319" s="34"/>
      <c r="H319" s="34">
        <f t="shared" si="11"/>
        <v>0</v>
      </c>
      <c r="I319" s="35">
        <f t="shared" si="12"/>
        <v>0</v>
      </c>
    </row>
    <row r="320" spans="2:9" ht="56.25">
      <c r="B320" s="23">
        <v>263</v>
      </c>
      <c r="C320" s="11" t="s">
        <v>179</v>
      </c>
      <c r="D320" s="9" t="s">
        <v>91</v>
      </c>
      <c r="E320" s="10" t="s">
        <v>87</v>
      </c>
      <c r="F320" s="10">
        <v>1</v>
      </c>
      <c r="G320" s="34"/>
      <c r="H320" s="34">
        <f t="shared" si="11"/>
        <v>0</v>
      </c>
      <c r="I320" s="35">
        <f t="shared" si="12"/>
        <v>0</v>
      </c>
    </row>
    <row r="321" spans="2:9" ht="45">
      <c r="B321" s="23">
        <v>264</v>
      </c>
      <c r="C321" s="11" t="s">
        <v>179</v>
      </c>
      <c r="D321" s="9" t="s">
        <v>92</v>
      </c>
      <c r="E321" s="10" t="s">
        <v>83</v>
      </c>
      <c r="F321" s="10">
        <v>1</v>
      </c>
      <c r="G321" s="34"/>
      <c r="H321" s="34">
        <f t="shared" si="11"/>
        <v>0</v>
      </c>
      <c r="I321" s="35">
        <f t="shared" si="12"/>
        <v>0</v>
      </c>
    </row>
    <row r="322" spans="2:9" ht="22.5">
      <c r="B322" s="23">
        <v>265</v>
      </c>
      <c r="C322" s="11" t="s">
        <v>179</v>
      </c>
      <c r="D322" s="9" t="s">
        <v>84</v>
      </c>
      <c r="E322" s="10" t="s">
        <v>85</v>
      </c>
      <c r="F322" s="10">
        <v>1</v>
      </c>
      <c r="G322" s="34"/>
      <c r="H322" s="34">
        <f t="shared" si="11"/>
        <v>0</v>
      </c>
      <c r="I322" s="35">
        <f t="shared" si="12"/>
        <v>0</v>
      </c>
    </row>
    <row r="323" spans="2:9" ht="22.5">
      <c r="B323" s="23">
        <v>266</v>
      </c>
      <c r="C323" s="11" t="s">
        <v>179</v>
      </c>
      <c r="D323" s="9" t="s">
        <v>86</v>
      </c>
      <c r="E323" s="10" t="s">
        <v>87</v>
      </c>
      <c r="F323" s="10">
        <v>1</v>
      </c>
      <c r="G323" s="11"/>
      <c r="H323" s="34">
        <f t="shared" si="11"/>
        <v>0</v>
      </c>
      <c r="I323" s="35">
        <f t="shared" si="12"/>
        <v>0</v>
      </c>
    </row>
    <row r="324" spans="2:9" s="3" customFormat="1" ht="45">
      <c r="B324" s="23">
        <v>267</v>
      </c>
      <c r="C324" s="11" t="s">
        <v>179</v>
      </c>
      <c r="D324" s="9" t="s">
        <v>93</v>
      </c>
      <c r="E324" s="10" t="s">
        <v>87</v>
      </c>
      <c r="F324" s="10">
        <v>1</v>
      </c>
      <c r="G324" s="37"/>
      <c r="H324" s="34">
        <f t="shared" si="11"/>
        <v>0</v>
      </c>
      <c r="I324" s="35">
        <f t="shared" si="12"/>
        <v>0</v>
      </c>
    </row>
    <row r="325" spans="2:9" ht="45">
      <c r="B325" s="23">
        <v>268</v>
      </c>
      <c r="C325" s="11" t="s">
        <v>179</v>
      </c>
      <c r="D325" s="9" t="s">
        <v>94</v>
      </c>
      <c r="E325" s="10" t="s">
        <v>85</v>
      </c>
      <c r="F325" s="10">
        <v>1</v>
      </c>
      <c r="G325" s="37"/>
      <c r="H325" s="34">
        <f t="shared" si="11"/>
        <v>0</v>
      </c>
      <c r="I325" s="35">
        <f t="shared" si="12"/>
        <v>0</v>
      </c>
    </row>
    <row r="326" spans="2:9" ht="45">
      <c r="B326" s="23">
        <v>269</v>
      </c>
      <c r="C326" s="11" t="s">
        <v>179</v>
      </c>
      <c r="D326" s="9" t="s">
        <v>95</v>
      </c>
      <c r="E326" s="10" t="s">
        <v>85</v>
      </c>
      <c r="F326" s="10">
        <v>1</v>
      </c>
      <c r="G326" s="37"/>
      <c r="H326" s="34">
        <f t="shared" si="11"/>
        <v>0</v>
      </c>
      <c r="I326" s="35">
        <f t="shared" si="12"/>
        <v>0</v>
      </c>
    </row>
    <row r="327" spans="2:9" s="3" customFormat="1" ht="56.25">
      <c r="B327" s="23">
        <v>270</v>
      </c>
      <c r="C327" s="11" t="s">
        <v>179</v>
      </c>
      <c r="D327" s="9" t="s">
        <v>96</v>
      </c>
      <c r="E327" s="10" t="s">
        <v>87</v>
      </c>
      <c r="F327" s="10">
        <v>1</v>
      </c>
      <c r="G327" s="37"/>
      <c r="H327" s="34">
        <f aca="true" t="shared" si="13" ref="H327:H392">ROUND(F327*G327,2)</f>
        <v>0</v>
      </c>
      <c r="I327" s="35">
        <f aca="true" t="shared" si="14" ref="I327:I392">ROUND(H327*1.23,2)</f>
        <v>0</v>
      </c>
    </row>
    <row r="328" spans="2:9" ht="22.5">
      <c r="B328" s="23">
        <v>271</v>
      </c>
      <c r="C328" s="11" t="s">
        <v>179</v>
      </c>
      <c r="D328" s="9" t="s">
        <v>97</v>
      </c>
      <c r="E328" s="10" t="s">
        <v>85</v>
      </c>
      <c r="F328" s="10">
        <v>2</v>
      </c>
      <c r="G328" s="34"/>
      <c r="H328" s="34">
        <f t="shared" si="13"/>
        <v>0</v>
      </c>
      <c r="I328" s="35">
        <f t="shared" si="14"/>
        <v>0</v>
      </c>
    </row>
    <row r="329" spans="2:9" ht="33.75">
      <c r="B329" s="23">
        <v>272</v>
      </c>
      <c r="C329" s="11" t="s">
        <v>179</v>
      </c>
      <c r="D329" s="9" t="s">
        <v>98</v>
      </c>
      <c r="E329" s="10" t="s">
        <v>87</v>
      </c>
      <c r="F329" s="10">
        <v>2</v>
      </c>
      <c r="G329" s="34"/>
      <c r="H329" s="34">
        <f t="shared" si="13"/>
        <v>0</v>
      </c>
      <c r="I329" s="35">
        <f t="shared" si="14"/>
        <v>0</v>
      </c>
    </row>
    <row r="330" spans="2:9" ht="33.75">
      <c r="B330" s="23">
        <v>273</v>
      </c>
      <c r="C330" s="11" t="s">
        <v>179</v>
      </c>
      <c r="D330" s="9" t="s">
        <v>99</v>
      </c>
      <c r="E330" s="10" t="s">
        <v>87</v>
      </c>
      <c r="F330" s="10">
        <v>2</v>
      </c>
      <c r="G330" s="34"/>
      <c r="H330" s="34">
        <f t="shared" si="13"/>
        <v>0</v>
      </c>
      <c r="I330" s="35">
        <f t="shared" si="14"/>
        <v>0</v>
      </c>
    </row>
    <row r="331" spans="2:9" ht="22.5">
      <c r="B331" s="23">
        <v>274</v>
      </c>
      <c r="C331" s="11" t="s">
        <v>179</v>
      </c>
      <c r="D331" s="9" t="s">
        <v>100</v>
      </c>
      <c r="E331" s="10" t="s">
        <v>83</v>
      </c>
      <c r="F331" s="10">
        <v>4</v>
      </c>
      <c r="G331" s="34"/>
      <c r="H331" s="34">
        <f t="shared" si="13"/>
        <v>0</v>
      </c>
      <c r="I331" s="35">
        <f t="shared" si="14"/>
        <v>0</v>
      </c>
    </row>
    <row r="332" spans="2:9" ht="22.5">
      <c r="B332" s="23">
        <v>275</v>
      </c>
      <c r="C332" s="11" t="s">
        <v>179</v>
      </c>
      <c r="D332" s="9" t="s">
        <v>101</v>
      </c>
      <c r="E332" s="10" t="s">
        <v>83</v>
      </c>
      <c r="F332" s="10">
        <v>1</v>
      </c>
      <c r="G332" s="34"/>
      <c r="H332" s="34">
        <f t="shared" si="13"/>
        <v>0</v>
      </c>
      <c r="I332" s="35">
        <f t="shared" si="14"/>
        <v>0</v>
      </c>
    </row>
    <row r="333" spans="2:9" ht="33.75">
      <c r="B333" s="23">
        <v>276</v>
      </c>
      <c r="C333" s="11" t="s">
        <v>179</v>
      </c>
      <c r="D333" s="9" t="s">
        <v>102</v>
      </c>
      <c r="E333" s="10" t="s">
        <v>83</v>
      </c>
      <c r="F333" s="10">
        <v>1</v>
      </c>
      <c r="G333" s="34"/>
      <c r="H333" s="34">
        <f t="shared" si="13"/>
        <v>0</v>
      </c>
      <c r="I333" s="35">
        <f t="shared" si="14"/>
        <v>0</v>
      </c>
    </row>
    <row r="334" spans="2:9" ht="33.75">
      <c r="B334" s="23">
        <v>277</v>
      </c>
      <c r="C334" s="11" t="s">
        <v>179</v>
      </c>
      <c r="D334" s="9" t="s">
        <v>103</v>
      </c>
      <c r="E334" s="10" t="s">
        <v>87</v>
      </c>
      <c r="F334" s="10">
        <v>1</v>
      </c>
      <c r="G334" s="34"/>
      <c r="H334" s="34">
        <f t="shared" si="13"/>
        <v>0</v>
      </c>
      <c r="I334" s="35">
        <f t="shared" si="14"/>
        <v>0</v>
      </c>
    </row>
    <row r="335" spans="2:9" ht="45">
      <c r="B335" s="23">
        <v>278</v>
      </c>
      <c r="C335" s="11" t="s">
        <v>179</v>
      </c>
      <c r="D335" s="9" t="s">
        <v>104</v>
      </c>
      <c r="E335" s="10" t="s">
        <v>85</v>
      </c>
      <c r="F335" s="10">
        <v>2</v>
      </c>
      <c r="G335" s="34"/>
      <c r="H335" s="34">
        <f t="shared" si="13"/>
        <v>0</v>
      </c>
      <c r="I335" s="35">
        <f t="shared" si="14"/>
        <v>0</v>
      </c>
    </row>
    <row r="336" spans="2:9" ht="22.5">
      <c r="B336" s="23">
        <v>279</v>
      </c>
      <c r="C336" s="11" t="s">
        <v>179</v>
      </c>
      <c r="D336" s="9" t="s">
        <v>105</v>
      </c>
      <c r="E336" s="10" t="s">
        <v>85</v>
      </c>
      <c r="F336" s="10">
        <v>4</v>
      </c>
      <c r="G336" s="11"/>
      <c r="H336" s="34">
        <f t="shared" si="13"/>
        <v>0</v>
      </c>
      <c r="I336" s="35">
        <f t="shared" si="14"/>
        <v>0</v>
      </c>
    </row>
    <row r="337" spans="2:9" ht="22.5">
      <c r="B337" s="23">
        <v>280</v>
      </c>
      <c r="C337" s="11" t="s">
        <v>179</v>
      </c>
      <c r="D337" s="9" t="s">
        <v>106</v>
      </c>
      <c r="E337" s="10" t="s">
        <v>87</v>
      </c>
      <c r="F337" s="10">
        <v>1</v>
      </c>
      <c r="G337" s="11"/>
      <c r="H337" s="34">
        <f t="shared" si="13"/>
        <v>0</v>
      </c>
      <c r="I337" s="35">
        <f t="shared" si="14"/>
        <v>0</v>
      </c>
    </row>
    <row r="338" spans="2:9" s="3" customFormat="1" ht="45">
      <c r="B338" s="23">
        <v>281</v>
      </c>
      <c r="C338" s="11" t="s">
        <v>179</v>
      </c>
      <c r="D338" s="9" t="s">
        <v>107</v>
      </c>
      <c r="E338" s="10" t="s">
        <v>83</v>
      </c>
      <c r="F338" s="10">
        <v>1</v>
      </c>
      <c r="G338" s="11"/>
      <c r="H338" s="34">
        <f t="shared" si="13"/>
        <v>0</v>
      </c>
      <c r="I338" s="35">
        <f t="shared" si="14"/>
        <v>0</v>
      </c>
    </row>
    <row r="339" spans="2:9" s="3" customFormat="1" ht="33.75">
      <c r="B339" s="23">
        <v>282</v>
      </c>
      <c r="C339" s="11" t="s">
        <v>179</v>
      </c>
      <c r="D339" s="9" t="s">
        <v>108</v>
      </c>
      <c r="E339" s="10" t="s">
        <v>109</v>
      </c>
      <c r="F339" s="10">
        <v>1</v>
      </c>
      <c r="G339" s="11"/>
      <c r="H339" s="34">
        <f t="shared" si="13"/>
        <v>0</v>
      </c>
      <c r="I339" s="35">
        <f t="shared" si="14"/>
        <v>0</v>
      </c>
    </row>
    <row r="340" spans="2:9" ht="45">
      <c r="B340" s="23">
        <v>283</v>
      </c>
      <c r="C340" s="11" t="s">
        <v>179</v>
      </c>
      <c r="D340" s="9" t="s">
        <v>110</v>
      </c>
      <c r="E340" s="10" t="s">
        <v>109</v>
      </c>
      <c r="F340" s="10">
        <v>1</v>
      </c>
      <c r="G340" s="11"/>
      <c r="H340" s="34">
        <f t="shared" si="13"/>
        <v>0</v>
      </c>
      <c r="I340" s="35">
        <f t="shared" si="14"/>
        <v>0</v>
      </c>
    </row>
    <row r="341" spans="2:9" ht="22.5">
      <c r="B341" s="23">
        <v>284</v>
      </c>
      <c r="C341" s="11" t="s">
        <v>179</v>
      </c>
      <c r="D341" s="9" t="s">
        <v>111</v>
      </c>
      <c r="E341" s="10" t="s">
        <v>83</v>
      </c>
      <c r="F341" s="10">
        <v>1</v>
      </c>
      <c r="G341" s="34"/>
      <c r="H341" s="34">
        <f t="shared" si="13"/>
        <v>0</v>
      </c>
      <c r="I341" s="35">
        <f t="shared" si="14"/>
        <v>0</v>
      </c>
    </row>
    <row r="342" spans="2:9" ht="123.75">
      <c r="B342" s="23">
        <v>285</v>
      </c>
      <c r="C342" s="11" t="s">
        <v>179</v>
      </c>
      <c r="D342" s="44" t="s">
        <v>497</v>
      </c>
      <c r="E342" s="10" t="s">
        <v>87</v>
      </c>
      <c r="F342" s="10">
        <v>1</v>
      </c>
      <c r="G342" s="34"/>
      <c r="H342" s="34">
        <f t="shared" si="13"/>
        <v>0</v>
      </c>
      <c r="I342" s="35">
        <f t="shared" si="14"/>
        <v>0</v>
      </c>
    </row>
    <row r="343" spans="2:9" ht="22.5">
      <c r="B343" s="23">
        <v>286</v>
      </c>
      <c r="C343" s="11" t="s">
        <v>179</v>
      </c>
      <c r="D343" s="9" t="s">
        <v>112</v>
      </c>
      <c r="E343" s="10" t="s">
        <v>85</v>
      </c>
      <c r="F343" s="10">
        <v>4</v>
      </c>
      <c r="G343" s="34"/>
      <c r="H343" s="34">
        <f t="shared" si="13"/>
        <v>0</v>
      </c>
      <c r="I343" s="35">
        <f t="shared" si="14"/>
        <v>0</v>
      </c>
    </row>
    <row r="344" spans="2:9" ht="123.75">
      <c r="B344" s="23">
        <v>287</v>
      </c>
      <c r="C344" s="11" t="s">
        <v>179</v>
      </c>
      <c r="D344" s="44" t="s">
        <v>498</v>
      </c>
      <c r="E344" s="10" t="s">
        <v>87</v>
      </c>
      <c r="F344" s="10">
        <v>1</v>
      </c>
      <c r="G344" s="34"/>
      <c r="H344" s="34">
        <f t="shared" si="13"/>
        <v>0</v>
      </c>
      <c r="I344" s="35">
        <f t="shared" si="14"/>
        <v>0</v>
      </c>
    </row>
    <row r="345" spans="2:9" ht="56.25">
      <c r="B345" s="23">
        <v>288</v>
      </c>
      <c r="C345" s="11" t="s">
        <v>179</v>
      </c>
      <c r="D345" s="9" t="s">
        <v>113</v>
      </c>
      <c r="E345" s="10" t="s">
        <v>85</v>
      </c>
      <c r="F345" s="10">
        <v>14</v>
      </c>
      <c r="G345" s="34"/>
      <c r="H345" s="34">
        <f t="shared" si="13"/>
        <v>0</v>
      </c>
      <c r="I345" s="35">
        <f t="shared" si="14"/>
        <v>0</v>
      </c>
    </row>
    <row r="346" spans="2:9" ht="22.5">
      <c r="B346" s="23">
        <v>289</v>
      </c>
      <c r="C346" s="11" t="s">
        <v>179</v>
      </c>
      <c r="D346" s="9" t="s">
        <v>105</v>
      </c>
      <c r="E346" s="10" t="s">
        <v>85</v>
      </c>
      <c r="F346" s="10">
        <v>28</v>
      </c>
      <c r="G346" s="34"/>
      <c r="H346" s="34">
        <f t="shared" si="13"/>
        <v>0</v>
      </c>
      <c r="I346" s="35">
        <f t="shared" si="14"/>
        <v>0</v>
      </c>
    </row>
    <row r="347" spans="2:9" ht="123.75">
      <c r="B347" s="23">
        <v>290</v>
      </c>
      <c r="C347" s="11" t="s">
        <v>179</v>
      </c>
      <c r="D347" s="44" t="s">
        <v>499</v>
      </c>
      <c r="E347" s="53" t="s">
        <v>87</v>
      </c>
      <c r="F347" s="10">
        <v>2</v>
      </c>
      <c r="G347" s="11"/>
      <c r="H347" s="34">
        <f t="shared" si="13"/>
        <v>0</v>
      </c>
      <c r="I347" s="35">
        <f t="shared" si="14"/>
        <v>0</v>
      </c>
    </row>
    <row r="348" spans="2:9" s="3" customFormat="1" ht="22.5">
      <c r="B348" s="23">
        <v>291</v>
      </c>
      <c r="C348" s="11" t="s">
        <v>179</v>
      </c>
      <c r="D348" s="9" t="s">
        <v>114</v>
      </c>
      <c r="E348" s="10" t="s">
        <v>85</v>
      </c>
      <c r="F348" s="10">
        <v>4</v>
      </c>
      <c r="G348" s="11"/>
      <c r="H348" s="34">
        <f t="shared" si="13"/>
        <v>0</v>
      </c>
      <c r="I348" s="35">
        <f t="shared" si="14"/>
        <v>0</v>
      </c>
    </row>
    <row r="349" spans="2:9" ht="56.25">
      <c r="B349" s="23">
        <v>292</v>
      </c>
      <c r="C349" s="11" t="s">
        <v>179</v>
      </c>
      <c r="D349" s="9" t="s">
        <v>115</v>
      </c>
      <c r="E349" s="10" t="s">
        <v>85</v>
      </c>
      <c r="F349" s="10">
        <v>10</v>
      </c>
      <c r="G349" s="11"/>
      <c r="H349" s="34">
        <f t="shared" si="13"/>
        <v>0</v>
      </c>
      <c r="I349" s="35">
        <f t="shared" si="14"/>
        <v>0</v>
      </c>
    </row>
    <row r="350" spans="2:9" ht="22.5">
      <c r="B350" s="23">
        <v>293</v>
      </c>
      <c r="C350" s="11" t="s">
        <v>179</v>
      </c>
      <c r="D350" s="9" t="s">
        <v>105</v>
      </c>
      <c r="E350" s="10" t="s">
        <v>85</v>
      </c>
      <c r="F350" s="10">
        <v>20</v>
      </c>
      <c r="G350" s="11"/>
      <c r="H350" s="34">
        <f t="shared" si="13"/>
        <v>0</v>
      </c>
      <c r="I350" s="35">
        <f t="shared" si="14"/>
        <v>0</v>
      </c>
    </row>
    <row r="351" spans="2:9" s="3" customFormat="1" ht="22.5">
      <c r="B351" s="23">
        <v>294</v>
      </c>
      <c r="C351" s="11" t="s">
        <v>179</v>
      </c>
      <c r="D351" s="9" t="s">
        <v>116</v>
      </c>
      <c r="E351" s="10" t="s">
        <v>85</v>
      </c>
      <c r="F351" s="10">
        <v>10</v>
      </c>
      <c r="G351" s="11"/>
      <c r="H351" s="34">
        <f t="shared" si="13"/>
        <v>0</v>
      </c>
      <c r="I351" s="35">
        <f t="shared" si="14"/>
        <v>0</v>
      </c>
    </row>
    <row r="352" spans="2:9" ht="22.5">
      <c r="B352" s="23">
        <v>295</v>
      </c>
      <c r="C352" s="11" t="s">
        <v>179</v>
      </c>
      <c r="D352" s="9" t="s">
        <v>117</v>
      </c>
      <c r="E352" s="10" t="s">
        <v>85</v>
      </c>
      <c r="F352" s="10">
        <v>10</v>
      </c>
      <c r="G352" s="11"/>
      <c r="H352" s="34">
        <f t="shared" si="13"/>
        <v>0</v>
      </c>
      <c r="I352" s="35">
        <f t="shared" si="14"/>
        <v>0</v>
      </c>
    </row>
    <row r="353" spans="2:9" ht="33.75">
      <c r="B353" s="23">
        <v>296</v>
      </c>
      <c r="C353" s="54" t="s">
        <v>179</v>
      </c>
      <c r="D353" s="55" t="s">
        <v>503</v>
      </c>
      <c r="E353" s="56" t="s">
        <v>83</v>
      </c>
      <c r="F353" s="56">
        <v>1</v>
      </c>
      <c r="G353" s="57"/>
      <c r="H353" s="57">
        <f t="shared" si="13"/>
        <v>0</v>
      </c>
      <c r="I353" s="58">
        <f t="shared" si="14"/>
        <v>0</v>
      </c>
    </row>
    <row r="354" spans="2:9" ht="45">
      <c r="B354" s="23">
        <v>297</v>
      </c>
      <c r="C354" s="11" t="s">
        <v>179</v>
      </c>
      <c r="D354" s="9" t="s">
        <v>118</v>
      </c>
      <c r="E354" s="10" t="s">
        <v>87</v>
      </c>
      <c r="F354" s="10">
        <v>14</v>
      </c>
      <c r="G354" s="34"/>
      <c r="H354" s="34">
        <f t="shared" si="13"/>
        <v>0</v>
      </c>
      <c r="I354" s="35">
        <f t="shared" si="14"/>
        <v>0</v>
      </c>
    </row>
    <row r="355" spans="2:9" ht="22.5">
      <c r="B355" s="23">
        <v>298</v>
      </c>
      <c r="C355" s="11" t="s">
        <v>179</v>
      </c>
      <c r="D355" s="9" t="s">
        <v>105</v>
      </c>
      <c r="E355" s="10" t="s">
        <v>85</v>
      </c>
      <c r="F355" s="10">
        <v>28</v>
      </c>
      <c r="G355" s="34"/>
      <c r="H355" s="34">
        <f t="shared" si="13"/>
        <v>0</v>
      </c>
      <c r="I355" s="35">
        <f t="shared" si="14"/>
        <v>0</v>
      </c>
    </row>
    <row r="356" spans="2:9" ht="56.25">
      <c r="B356" s="23">
        <v>299</v>
      </c>
      <c r="C356" s="11" t="s">
        <v>179</v>
      </c>
      <c r="D356" s="9" t="s">
        <v>119</v>
      </c>
      <c r="E356" s="10" t="s">
        <v>87</v>
      </c>
      <c r="F356" s="10">
        <v>10</v>
      </c>
      <c r="G356" s="34"/>
      <c r="H356" s="34">
        <f t="shared" si="13"/>
        <v>0</v>
      </c>
      <c r="I356" s="35">
        <f t="shared" si="14"/>
        <v>0</v>
      </c>
    </row>
    <row r="357" spans="2:9" ht="22.5">
      <c r="B357" s="23">
        <v>300</v>
      </c>
      <c r="C357" s="11" t="s">
        <v>179</v>
      </c>
      <c r="D357" s="9" t="s">
        <v>105</v>
      </c>
      <c r="E357" s="10" t="s">
        <v>85</v>
      </c>
      <c r="F357" s="10">
        <v>20</v>
      </c>
      <c r="G357" s="34"/>
      <c r="H357" s="34">
        <f t="shared" si="13"/>
        <v>0</v>
      </c>
      <c r="I357" s="35">
        <f t="shared" si="14"/>
        <v>0</v>
      </c>
    </row>
    <row r="358" spans="2:9" ht="22.5">
      <c r="B358" s="23">
        <v>301</v>
      </c>
      <c r="C358" s="11" t="s">
        <v>179</v>
      </c>
      <c r="D358" s="9" t="s">
        <v>120</v>
      </c>
      <c r="E358" s="10" t="s">
        <v>85</v>
      </c>
      <c r="F358" s="10">
        <v>5</v>
      </c>
      <c r="G358" s="11"/>
      <c r="H358" s="34">
        <f t="shared" si="13"/>
        <v>0</v>
      </c>
      <c r="I358" s="35">
        <f t="shared" si="14"/>
        <v>0</v>
      </c>
    </row>
    <row r="359" spans="2:9" ht="56.25">
      <c r="B359" s="23">
        <v>302</v>
      </c>
      <c r="C359" s="11" t="s">
        <v>179</v>
      </c>
      <c r="D359" s="9" t="s">
        <v>121</v>
      </c>
      <c r="E359" s="10" t="s">
        <v>85</v>
      </c>
      <c r="F359" s="10">
        <v>1</v>
      </c>
      <c r="G359" s="11"/>
      <c r="H359" s="34">
        <f t="shared" si="13"/>
        <v>0</v>
      </c>
      <c r="I359" s="35">
        <f t="shared" si="14"/>
        <v>0</v>
      </c>
    </row>
    <row r="360" spans="2:9" s="3" customFormat="1" ht="80.25" customHeight="1">
      <c r="B360" s="23">
        <v>303</v>
      </c>
      <c r="C360" s="11" t="s">
        <v>179</v>
      </c>
      <c r="D360" s="44" t="s">
        <v>493</v>
      </c>
      <c r="E360" s="10" t="s">
        <v>85</v>
      </c>
      <c r="F360" s="10">
        <v>1</v>
      </c>
      <c r="G360" s="11"/>
      <c r="H360" s="34">
        <f t="shared" si="13"/>
        <v>0</v>
      </c>
      <c r="I360" s="35">
        <f t="shared" si="14"/>
        <v>0</v>
      </c>
    </row>
    <row r="361" spans="2:9" ht="56.25">
      <c r="B361" s="23">
        <v>304</v>
      </c>
      <c r="C361" s="11" t="s">
        <v>179</v>
      </c>
      <c r="D361" s="44" t="s">
        <v>495</v>
      </c>
      <c r="E361" s="10" t="s">
        <v>83</v>
      </c>
      <c r="F361" s="10">
        <v>1</v>
      </c>
      <c r="G361" s="11"/>
      <c r="H361" s="34">
        <f t="shared" si="13"/>
        <v>0</v>
      </c>
      <c r="I361" s="35">
        <f t="shared" si="14"/>
        <v>0</v>
      </c>
    </row>
    <row r="362" spans="2:9" ht="67.5">
      <c r="B362" s="23">
        <v>305</v>
      </c>
      <c r="C362" s="11" t="s">
        <v>179</v>
      </c>
      <c r="D362" s="9" t="s">
        <v>122</v>
      </c>
      <c r="E362" s="10" t="s">
        <v>87</v>
      </c>
      <c r="F362" s="10">
        <v>42</v>
      </c>
      <c r="G362" s="11"/>
      <c r="H362" s="34">
        <f t="shared" si="13"/>
        <v>0</v>
      </c>
      <c r="I362" s="35">
        <f t="shared" si="14"/>
        <v>0</v>
      </c>
    </row>
    <row r="363" spans="2:9" ht="22.5">
      <c r="B363" s="23">
        <v>306</v>
      </c>
      <c r="C363" s="11" t="s">
        <v>179</v>
      </c>
      <c r="D363" s="9" t="s">
        <v>105</v>
      </c>
      <c r="E363" s="10" t="s">
        <v>85</v>
      </c>
      <c r="F363" s="10">
        <v>84</v>
      </c>
      <c r="G363" s="34"/>
      <c r="H363" s="34">
        <f t="shared" si="13"/>
        <v>0</v>
      </c>
      <c r="I363" s="35">
        <f t="shared" si="14"/>
        <v>0</v>
      </c>
    </row>
    <row r="364" spans="2:9" ht="123.75">
      <c r="B364" s="23">
        <v>307</v>
      </c>
      <c r="C364" s="11" t="s">
        <v>179</v>
      </c>
      <c r="D364" s="44" t="s">
        <v>500</v>
      </c>
      <c r="E364" s="10" t="s">
        <v>87</v>
      </c>
      <c r="F364" s="10">
        <v>1</v>
      </c>
      <c r="G364" s="34"/>
      <c r="H364" s="34">
        <f t="shared" si="13"/>
        <v>0</v>
      </c>
      <c r="I364" s="35">
        <f t="shared" si="14"/>
        <v>0</v>
      </c>
    </row>
    <row r="365" spans="2:9" ht="33.75">
      <c r="B365" s="23">
        <v>308</v>
      </c>
      <c r="C365" s="11" t="s">
        <v>179</v>
      </c>
      <c r="D365" s="9" t="s">
        <v>123</v>
      </c>
      <c r="E365" s="10" t="s">
        <v>87</v>
      </c>
      <c r="F365" s="10">
        <v>1</v>
      </c>
      <c r="G365" s="34"/>
      <c r="H365" s="34">
        <f t="shared" si="13"/>
        <v>0</v>
      </c>
      <c r="I365" s="35">
        <f t="shared" si="14"/>
        <v>0</v>
      </c>
    </row>
    <row r="366" spans="2:9" ht="22.5">
      <c r="B366" s="23">
        <v>309</v>
      </c>
      <c r="C366" s="11" t="s">
        <v>179</v>
      </c>
      <c r="D366" s="9" t="s">
        <v>124</v>
      </c>
      <c r="E366" s="10" t="s">
        <v>83</v>
      </c>
      <c r="F366" s="10">
        <v>1</v>
      </c>
      <c r="G366" s="34"/>
      <c r="H366" s="34">
        <f t="shared" si="13"/>
        <v>0</v>
      </c>
      <c r="I366" s="35">
        <f t="shared" si="14"/>
        <v>0</v>
      </c>
    </row>
    <row r="367" spans="2:9" ht="82.5" customHeight="1">
      <c r="B367" s="23">
        <v>310</v>
      </c>
      <c r="C367" s="46" t="s">
        <v>179</v>
      </c>
      <c r="D367" s="47" t="s">
        <v>494</v>
      </c>
      <c r="E367" s="45" t="s">
        <v>83</v>
      </c>
      <c r="F367" s="45">
        <v>1</v>
      </c>
      <c r="G367" s="34"/>
      <c r="H367" s="34">
        <f t="shared" si="13"/>
        <v>0</v>
      </c>
      <c r="I367" s="35">
        <f t="shared" si="14"/>
        <v>0</v>
      </c>
    </row>
    <row r="368" spans="2:9" ht="22.5">
      <c r="B368" s="21"/>
      <c r="C368" s="8"/>
      <c r="D368" s="52" t="s">
        <v>492</v>
      </c>
      <c r="E368" s="8"/>
      <c r="F368" s="30"/>
      <c r="G368" s="30"/>
      <c r="H368" s="30"/>
      <c r="I368" s="31"/>
    </row>
    <row r="369" spans="2:9" ht="12.75">
      <c r="B369" s="22"/>
      <c r="C369" s="14"/>
      <c r="D369" s="14" t="s">
        <v>125</v>
      </c>
      <c r="E369" s="14"/>
      <c r="F369" s="32"/>
      <c r="G369" s="32"/>
      <c r="H369" s="32"/>
      <c r="I369" s="33"/>
    </row>
    <row r="370" spans="2:9" ht="33.75">
      <c r="B370" s="23">
        <v>311</v>
      </c>
      <c r="C370" s="11" t="s">
        <v>172</v>
      </c>
      <c r="D370" s="9" t="s">
        <v>0</v>
      </c>
      <c r="E370" s="10" t="s">
        <v>472</v>
      </c>
      <c r="F370" s="10">
        <v>82.75</v>
      </c>
      <c r="G370" s="34"/>
      <c r="H370" s="34">
        <f t="shared" si="13"/>
        <v>0</v>
      </c>
      <c r="I370" s="35">
        <f t="shared" si="14"/>
        <v>0</v>
      </c>
    </row>
    <row r="371" spans="2:9" ht="45">
      <c r="B371" s="23">
        <v>312</v>
      </c>
      <c r="C371" s="11" t="s">
        <v>172</v>
      </c>
      <c r="D371" s="9" t="s">
        <v>1</v>
      </c>
      <c r="E371" s="10" t="s">
        <v>472</v>
      </c>
      <c r="F371" s="10">
        <v>3.31</v>
      </c>
      <c r="G371" s="34"/>
      <c r="H371" s="34">
        <f t="shared" si="13"/>
        <v>0</v>
      </c>
      <c r="I371" s="35">
        <f t="shared" si="14"/>
        <v>0</v>
      </c>
    </row>
    <row r="372" spans="2:9" ht="45">
      <c r="B372" s="23">
        <v>313</v>
      </c>
      <c r="C372" s="11" t="s">
        <v>172</v>
      </c>
      <c r="D372" s="9" t="s">
        <v>60</v>
      </c>
      <c r="E372" s="10" t="s">
        <v>472</v>
      </c>
      <c r="F372" s="10">
        <v>26.347</v>
      </c>
      <c r="G372" s="34"/>
      <c r="H372" s="34">
        <f>ROUND(F372*G372*0.75,2)</f>
        <v>0</v>
      </c>
      <c r="I372" s="35">
        <f t="shared" si="14"/>
        <v>0</v>
      </c>
    </row>
    <row r="373" spans="2:9" ht="45">
      <c r="B373" s="23">
        <v>314</v>
      </c>
      <c r="C373" s="11" t="s">
        <v>172</v>
      </c>
      <c r="D373" s="9" t="s">
        <v>61</v>
      </c>
      <c r="E373" s="10" t="s">
        <v>472</v>
      </c>
      <c r="F373" s="10">
        <v>26.347</v>
      </c>
      <c r="G373" s="34"/>
      <c r="H373" s="34">
        <f>ROUND(F373*G373*0.25,2)</f>
        <v>0</v>
      </c>
      <c r="I373" s="35">
        <f t="shared" si="14"/>
        <v>0</v>
      </c>
    </row>
    <row r="374" spans="2:9" ht="67.5">
      <c r="B374" s="23">
        <v>315</v>
      </c>
      <c r="C374" s="11" t="s">
        <v>172</v>
      </c>
      <c r="D374" s="9" t="s">
        <v>3</v>
      </c>
      <c r="E374" s="10" t="s">
        <v>472</v>
      </c>
      <c r="F374" s="10">
        <v>59.713</v>
      </c>
      <c r="G374" s="34"/>
      <c r="H374" s="34">
        <f t="shared" si="13"/>
        <v>0</v>
      </c>
      <c r="I374" s="35">
        <f t="shared" si="14"/>
        <v>0</v>
      </c>
    </row>
    <row r="375" spans="2:9" ht="78.75">
      <c r="B375" s="23">
        <v>316</v>
      </c>
      <c r="C375" s="11" t="s">
        <v>172</v>
      </c>
      <c r="D375" s="9" t="s">
        <v>62</v>
      </c>
      <c r="E375" s="10" t="s">
        <v>472</v>
      </c>
      <c r="F375" s="10">
        <v>59.713</v>
      </c>
      <c r="G375" s="34"/>
      <c r="H375" s="34">
        <f>ROUND(F375*G375*18,2)</f>
        <v>0</v>
      </c>
      <c r="I375" s="35">
        <f t="shared" si="14"/>
        <v>0</v>
      </c>
    </row>
    <row r="376" spans="2:9" ht="22.5">
      <c r="B376" s="23">
        <v>317</v>
      </c>
      <c r="C376" s="11" t="s">
        <v>172</v>
      </c>
      <c r="D376" s="9" t="s">
        <v>63</v>
      </c>
      <c r="E376" s="10" t="s">
        <v>465</v>
      </c>
      <c r="F376" s="10">
        <v>95.541</v>
      </c>
      <c r="G376" s="34"/>
      <c r="H376" s="34">
        <f t="shared" si="13"/>
        <v>0</v>
      </c>
      <c r="I376" s="35">
        <f t="shared" si="14"/>
        <v>0</v>
      </c>
    </row>
    <row r="377" spans="2:9" ht="12.75">
      <c r="B377" s="22"/>
      <c r="C377" s="14"/>
      <c r="D377" s="14" t="s">
        <v>126</v>
      </c>
      <c r="E377" s="14"/>
      <c r="F377" s="32"/>
      <c r="G377" s="32"/>
      <c r="H377" s="32"/>
      <c r="I377" s="33"/>
    </row>
    <row r="378" spans="2:9" ht="33.75">
      <c r="B378" s="23">
        <v>318</v>
      </c>
      <c r="C378" s="11" t="s">
        <v>177</v>
      </c>
      <c r="D378" s="9" t="s">
        <v>7</v>
      </c>
      <c r="E378" s="10" t="s">
        <v>472</v>
      </c>
      <c r="F378" s="10">
        <v>2.613</v>
      </c>
      <c r="G378" s="34"/>
      <c r="H378" s="34">
        <f t="shared" si="13"/>
        <v>0</v>
      </c>
      <c r="I378" s="35">
        <f t="shared" si="14"/>
        <v>0</v>
      </c>
    </row>
    <row r="379" spans="2:9" ht="12.75">
      <c r="B379" s="22"/>
      <c r="C379" s="14"/>
      <c r="D379" s="14" t="s">
        <v>127</v>
      </c>
      <c r="E379" s="14"/>
      <c r="F379" s="32"/>
      <c r="G379" s="32"/>
      <c r="H379" s="32"/>
      <c r="I379" s="33"/>
    </row>
    <row r="380" spans="2:9" ht="33.75">
      <c r="B380" s="23">
        <v>319</v>
      </c>
      <c r="C380" s="11" t="s">
        <v>174</v>
      </c>
      <c r="D380" s="9" t="s">
        <v>66</v>
      </c>
      <c r="E380" s="10" t="s">
        <v>472</v>
      </c>
      <c r="F380" s="10">
        <v>5.71</v>
      </c>
      <c r="G380" s="34"/>
      <c r="H380" s="34">
        <f t="shared" si="13"/>
        <v>0</v>
      </c>
      <c r="I380" s="35">
        <f t="shared" si="14"/>
        <v>0</v>
      </c>
    </row>
    <row r="381" spans="2:9" ht="22.5">
      <c r="B381" s="23">
        <v>320</v>
      </c>
      <c r="C381" s="11" t="s">
        <v>174</v>
      </c>
      <c r="D381" s="9" t="s">
        <v>67</v>
      </c>
      <c r="E381" s="10" t="s">
        <v>169</v>
      </c>
      <c r="F381" s="10">
        <v>7.468</v>
      </c>
      <c r="G381" s="34"/>
      <c r="H381" s="34">
        <f t="shared" si="13"/>
        <v>0</v>
      </c>
      <c r="I381" s="35">
        <f t="shared" si="14"/>
        <v>0</v>
      </c>
    </row>
    <row r="382" spans="2:9" ht="45">
      <c r="B382" s="23">
        <v>321</v>
      </c>
      <c r="C382" s="11" t="s">
        <v>174</v>
      </c>
      <c r="D382" s="9" t="s">
        <v>69</v>
      </c>
      <c r="E382" s="10" t="s">
        <v>169</v>
      </c>
      <c r="F382" s="10">
        <v>33.046</v>
      </c>
      <c r="G382" s="34"/>
      <c r="H382" s="34">
        <f t="shared" si="13"/>
        <v>0</v>
      </c>
      <c r="I382" s="35">
        <f t="shared" si="14"/>
        <v>0</v>
      </c>
    </row>
    <row r="383" spans="2:9" ht="56.25">
      <c r="B383" s="23">
        <v>322</v>
      </c>
      <c r="C383" s="11" t="s">
        <v>174</v>
      </c>
      <c r="D383" s="9" t="s">
        <v>80</v>
      </c>
      <c r="E383" s="10" t="s">
        <v>169</v>
      </c>
      <c r="F383" s="10">
        <v>33.046</v>
      </c>
      <c r="G383" s="34"/>
      <c r="H383" s="34">
        <f>ROUND(F383*G383*15,2)</f>
        <v>0</v>
      </c>
      <c r="I383" s="35">
        <f t="shared" si="14"/>
        <v>0</v>
      </c>
    </row>
    <row r="384" spans="2:9" ht="56.25">
      <c r="B384" s="23">
        <v>323</v>
      </c>
      <c r="C384" s="11" t="s">
        <v>174</v>
      </c>
      <c r="D384" s="9" t="s">
        <v>128</v>
      </c>
      <c r="E384" s="10" t="s">
        <v>169</v>
      </c>
      <c r="F384" s="10">
        <v>22.84</v>
      </c>
      <c r="G384" s="34"/>
      <c r="H384" s="34">
        <f t="shared" si="13"/>
        <v>0</v>
      </c>
      <c r="I384" s="35">
        <f t="shared" si="14"/>
        <v>0</v>
      </c>
    </row>
    <row r="385" spans="2:9" ht="67.5">
      <c r="B385" s="23">
        <v>324</v>
      </c>
      <c r="C385" s="11" t="s">
        <v>174</v>
      </c>
      <c r="D385" s="9" t="s">
        <v>129</v>
      </c>
      <c r="E385" s="10" t="s">
        <v>169</v>
      </c>
      <c r="F385" s="10">
        <v>22.84</v>
      </c>
      <c r="G385" s="34"/>
      <c r="H385" s="34">
        <f>ROUND(F385*G385*8,2)</f>
        <v>0</v>
      </c>
      <c r="I385" s="35">
        <f t="shared" si="14"/>
        <v>0</v>
      </c>
    </row>
    <row r="386" spans="2:9" ht="33.75">
      <c r="B386" s="23">
        <v>325</v>
      </c>
      <c r="C386" s="11" t="s">
        <v>174</v>
      </c>
      <c r="D386" s="9" t="s">
        <v>11</v>
      </c>
      <c r="E386" s="10" t="s">
        <v>465</v>
      </c>
      <c r="F386" s="10">
        <v>0.008</v>
      </c>
      <c r="G386" s="34"/>
      <c r="H386" s="34">
        <f t="shared" si="13"/>
        <v>0</v>
      </c>
      <c r="I386" s="35">
        <f t="shared" si="14"/>
        <v>0</v>
      </c>
    </row>
    <row r="387" spans="2:9" ht="33.75">
      <c r="B387" s="23">
        <v>326</v>
      </c>
      <c r="C387" s="11" t="s">
        <v>174</v>
      </c>
      <c r="D387" s="9" t="s">
        <v>71</v>
      </c>
      <c r="E387" s="10" t="s">
        <v>465</v>
      </c>
      <c r="F387" s="10">
        <v>1.813</v>
      </c>
      <c r="G387" s="34"/>
      <c r="H387" s="34">
        <f t="shared" si="13"/>
        <v>0</v>
      </c>
      <c r="I387" s="35">
        <f t="shared" si="14"/>
        <v>0</v>
      </c>
    </row>
    <row r="388" spans="2:9" ht="22.5">
      <c r="B388" s="23">
        <v>327</v>
      </c>
      <c r="C388" s="11" t="s">
        <v>174</v>
      </c>
      <c r="D388" s="9" t="s">
        <v>72</v>
      </c>
      <c r="E388" s="10" t="s">
        <v>73</v>
      </c>
      <c r="F388" s="10">
        <v>9097.123</v>
      </c>
      <c r="G388" s="34"/>
      <c r="H388" s="34">
        <f t="shared" si="13"/>
        <v>0</v>
      </c>
      <c r="I388" s="35">
        <f t="shared" si="14"/>
        <v>0</v>
      </c>
    </row>
    <row r="389" spans="2:9" ht="22.5">
      <c r="B389" s="23">
        <v>328</v>
      </c>
      <c r="C389" s="11" t="s">
        <v>174</v>
      </c>
      <c r="D389" s="9" t="s">
        <v>130</v>
      </c>
      <c r="E389" s="10" t="s">
        <v>457</v>
      </c>
      <c r="F389" s="10">
        <v>0.4</v>
      </c>
      <c r="G389" s="34"/>
      <c r="H389" s="34">
        <f t="shared" si="13"/>
        <v>0</v>
      </c>
      <c r="I389" s="35">
        <f t="shared" si="14"/>
        <v>0</v>
      </c>
    </row>
    <row r="390" spans="2:9" ht="33.75">
      <c r="B390" s="23">
        <v>329</v>
      </c>
      <c r="C390" s="11" t="s">
        <v>174</v>
      </c>
      <c r="D390" s="9" t="s">
        <v>131</v>
      </c>
      <c r="E390" s="10" t="s">
        <v>132</v>
      </c>
      <c r="F390" s="10">
        <v>1</v>
      </c>
      <c r="G390" s="34"/>
      <c r="H390" s="34">
        <f t="shared" si="13"/>
        <v>0</v>
      </c>
      <c r="I390" s="35">
        <f t="shared" si="14"/>
        <v>0</v>
      </c>
    </row>
    <row r="391" spans="2:9" ht="22.5">
      <c r="B391" s="23">
        <v>330</v>
      </c>
      <c r="C391" s="11" t="s">
        <v>174</v>
      </c>
      <c r="D391" s="9" t="s">
        <v>133</v>
      </c>
      <c r="E391" s="10" t="s">
        <v>457</v>
      </c>
      <c r="F391" s="10">
        <v>2.25</v>
      </c>
      <c r="G391" s="34"/>
      <c r="H391" s="34">
        <f>ROUND(F391*G391,2)</f>
        <v>0</v>
      </c>
      <c r="I391" s="35">
        <f>ROUND(H391*1.23,2)</f>
        <v>0</v>
      </c>
    </row>
    <row r="392" spans="2:9" ht="22.5">
      <c r="B392" s="23">
        <v>331</v>
      </c>
      <c r="C392" s="46" t="s">
        <v>174</v>
      </c>
      <c r="D392" s="47" t="s">
        <v>501</v>
      </c>
      <c r="E392" s="45" t="s">
        <v>502</v>
      </c>
      <c r="F392" s="45">
        <v>1</v>
      </c>
      <c r="G392" s="41"/>
      <c r="H392" s="41">
        <f t="shared" si="13"/>
        <v>0</v>
      </c>
      <c r="I392" s="48">
        <f t="shared" si="14"/>
        <v>0</v>
      </c>
    </row>
    <row r="393" spans="2:9" ht="12.75">
      <c r="B393" s="22"/>
      <c r="C393" s="14"/>
      <c r="D393" s="14" t="s">
        <v>134</v>
      </c>
      <c r="E393" s="14"/>
      <c r="F393" s="32"/>
      <c r="G393" s="32"/>
      <c r="H393" s="32"/>
      <c r="I393" s="33"/>
    </row>
    <row r="394" spans="2:9" ht="45">
      <c r="B394" s="23">
        <v>332</v>
      </c>
      <c r="C394" s="11" t="s">
        <v>177</v>
      </c>
      <c r="D394" s="9" t="s">
        <v>135</v>
      </c>
      <c r="E394" s="10" t="s">
        <v>169</v>
      </c>
      <c r="F394" s="10">
        <v>22.84</v>
      </c>
      <c r="G394" s="34"/>
      <c r="H394" s="34">
        <f aca="true" t="shared" si="15" ref="H394:H456">ROUND(F394*G394,2)</f>
        <v>0</v>
      </c>
      <c r="I394" s="35">
        <f aca="true" t="shared" si="16" ref="I394:I456">ROUND(H394*1.23,2)</f>
        <v>0</v>
      </c>
    </row>
    <row r="395" spans="2:9" ht="33.75">
      <c r="B395" s="23">
        <v>333</v>
      </c>
      <c r="C395" s="11" t="s">
        <v>177</v>
      </c>
      <c r="D395" s="9" t="s">
        <v>136</v>
      </c>
      <c r="E395" s="10" t="s">
        <v>169</v>
      </c>
      <c r="F395" s="10">
        <v>22.84</v>
      </c>
      <c r="G395" s="34"/>
      <c r="H395" s="34">
        <f>ROUND(F395*G395*4.5,2)</f>
        <v>0</v>
      </c>
      <c r="I395" s="35">
        <f t="shared" si="16"/>
        <v>0</v>
      </c>
    </row>
    <row r="396" spans="2:9" ht="22.5">
      <c r="B396" s="23">
        <v>334</v>
      </c>
      <c r="C396" s="11" t="s">
        <v>180</v>
      </c>
      <c r="D396" s="9" t="s">
        <v>137</v>
      </c>
      <c r="E396" s="10" t="s">
        <v>169</v>
      </c>
      <c r="F396" s="10">
        <v>22.84</v>
      </c>
      <c r="G396" s="34"/>
      <c r="H396" s="34">
        <f t="shared" si="15"/>
        <v>0</v>
      </c>
      <c r="I396" s="35">
        <f t="shared" si="16"/>
        <v>0</v>
      </c>
    </row>
    <row r="397" spans="2:9" ht="45">
      <c r="B397" s="23">
        <v>335</v>
      </c>
      <c r="C397" s="11" t="s">
        <v>181</v>
      </c>
      <c r="D397" s="9" t="s">
        <v>138</v>
      </c>
      <c r="E397" s="10" t="s">
        <v>169</v>
      </c>
      <c r="F397" s="10">
        <v>22.84</v>
      </c>
      <c r="G397" s="34"/>
      <c r="H397" s="34">
        <f t="shared" si="15"/>
        <v>0</v>
      </c>
      <c r="I397" s="35">
        <f t="shared" si="16"/>
        <v>0</v>
      </c>
    </row>
    <row r="398" spans="2:9" ht="22.5">
      <c r="B398" s="23">
        <v>336</v>
      </c>
      <c r="C398" s="11" t="s">
        <v>180</v>
      </c>
      <c r="D398" s="9" t="s">
        <v>637</v>
      </c>
      <c r="E398" s="10" t="s">
        <v>169</v>
      </c>
      <c r="F398" s="10">
        <v>22.84</v>
      </c>
      <c r="G398" s="34"/>
      <c r="H398" s="34">
        <f t="shared" si="15"/>
        <v>0</v>
      </c>
      <c r="I398" s="35">
        <f t="shared" si="16"/>
        <v>0</v>
      </c>
    </row>
    <row r="399" spans="2:9" ht="22.5">
      <c r="B399" s="23">
        <v>337</v>
      </c>
      <c r="C399" s="11" t="s">
        <v>172</v>
      </c>
      <c r="D399" s="9" t="s">
        <v>139</v>
      </c>
      <c r="E399" s="10" t="s">
        <v>169</v>
      </c>
      <c r="F399" s="10">
        <v>22.84</v>
      </c>
      <c r="G399" s="34"/>
      <c r="H399" s="34">
        <f t="shared" si="15"/>
        <v>0</v>
      </c>
      <c r="I399" s="35">
        <f t="shared" si="16"/>
        <v>0</v>
      </c>
    </row>
    <row r="400" spans="2:9" ht="33.75">
      <c r="B400" s="23">
        <v>338</v>
      </c>
      <c r="C400" s="11" t="s">
        <v>172</v>
      </c>
      <c r="D400" s="9" t="s">
        <v>140</v>
      </c>
      <c r="E400" s="10" t="s">
        <v>169</v>
      </c>
      <c r="F400" s="10">
        <v>22.84</v>
      </c>
      <c r="G400" s="34"/>
      <c r="H400" s="34">
        <f>ROUND(F400*G400*12,2)</f>
        <v>0</v>
      </c>
      <c r="I400" s="35">
        <f t="shared" si="16"/>
        <v>0</v>
      </c>
    </row>
    <row r="401" spans="2:9" ht="12.75">
      <c r="B401" s="21"/>
      <c r="C401" s="8"/>
      <c r="D401" s="12" t="s">
        <v>141</v>
      </c>
      <c r="E401" s="8"/>
      <c r="F401" s="30"/>
      <c r="G401" s="30"/>
      <c r="H401" s="30"/>
      <c r="I401" s="31"/>
    </row>
    <row r="402" spans="2:9" ht="12.75">
      <c r="B402" s="22"/>
      <c r="C402" s="14"/>
      <c r="D402" s="14" t="s">
        <v>142</v>
      </c>
      <c r="E402" s="14"/>
      <c r="F402" s="32"/>
      <c r="G402" s="32"/>
      <c r="H402" s="32"/>
      <c r="I402" s="33"/>
    </row>
    <row r="403" spans="2:9" ht="33.75">
      <c r="B403" s="23">
        <v>339</v>
      </c>
      <c r="C403" s="11" t="s">
        <v>172</v>
      </c>
      <c r="D403" s="9" t="s">
        <v>0</v>
      </c>
      <c r="E403" s="10" t="s">
        <v>472</v>
      </c>
      <c r="F403" s="10">
        <v>176.529</v>
      </c>
      <c r="G403" s="34"/>
      <c r="H403" s="34">
        <f t="shared" si="15"/>
        <v>0</v>
      </c>
      <c r="I403" s="35">
        <f t="shared" si="16"/>
        <v>0</v>
      </c>
    </row>
    <row r="404" spans="2:9" ht="45">
      <c r="B404" s="23">
        <v>340</v>
      </c>
      <c r="C404" s="11" t="s">
        <v>172</v>
      </c>
      <c r="D404" s="9" t="s">
        <v>1</v>
      </c>
      <c r="E404" s="10" t="s">
        <v>472</v>
      </c>
      <c r="F404" s="10">
        <v>19.15</v>
      </c>
      <c r="G404" s="34"/>
      <c r="H404" s="34">
        <f t="shared" si="15"/>
        <v>0</v>
      </c>
      <c r="I404" s="35">
        <f t="shared" si="16"/>
        <v>0</v>
      </c>
    </row>
    <row r="405" spans="2:9" ht="45">
      <c r="B405" s="23">
        <v>341</v>
      </c>
      <c r="C405" s="11" t="s">
        <v>172</v>
      </c>
      <c r="D405" s="9" t="s">
        <v>60</v>
      </c>
      <c r="E405" s="10" t="s">
        <v>472</v>
      </c>
      <c r="F405" s="10">
        <v>104.352</v>
      </c>
      <c r="G405" s="34"/>
      <c r="H405" s="34">
        <f>ROUND(F405*G405*0.75,2)</f>
        <v>0</v>
      </c>
      <c r="I405" s="35">
        <f t="shared" si="16"/>
        <v>0</v>
      </c>
    </row>
    <row r="406" spans="2:9" ht="45">
      <c r="B406" s="23">
        <v>342</v>
      </c>
      <c r="C406" s="11" t="s">
        <v>172</v>
      </c>
      <c r="D406" s="9" t="s">
        <v>61</v>
      </c>
      <c r="E406" s="10" t="s">
        <v>472</v>
      </c>
      <c r="F406" s="10">
        <v>104.352</v>
      </c>
      <c r="G406" s="34"/>
      <c r="H406" s="34">
        <f>ROUND(F406*G406*0.25,2)</f>
        <v>0</v>
      </c>
      <c r="I406" s="35">
        <f t="shared" si="16"/>
        <v>0</v>
      </c>
    </row>
    <row r="407" spans="2:9" ht="67.5">
      <c r="B407" s="23">
        <v>343</v>
      </c>
      <c r="C407" s="11" t="s">
        <v>172</v>
      </c>
      <c r="D407" s="9" t="s">
        <v>3</v>
      </c>
      <c r="E407" s="10" t="s">
        <v>472</v>
      </c>
      <c r="F407" s="10">
        <v>91.327</v>
      </c>
      <c r="G407" s="34"/>
      <c r="H407" s="34">
        <f t="shared" si="15"/>
        <v>0</v>
      </c>
      <c r="I407" s="35">
        <f t="shared" si="16"/>
        <v>0</v>
      </c>
    </row>
    <row r="408" spans="2:9" ht="78.75">
      <c r="B408" s="23">
        <v>344</v>
      </c>
      <c r="C408" s="11" t="s">
        <v>172</v>
      </c>
      <c r="D408" s="9" t="s">
        <v>62</v>
      </c>
      <c r="E408" s="10" t="s">
        <v>472</v>
      </c>
      <c r="F408" s="10">
        <v>91.327</v>
      </c>
      <c r="G408" s="34"/>
      <c r="H408" s="34">
        <f>ROUND(F408*G408*18,2)</f>
        <v>0</v>
      </c>
      <c r="I408" s="35">
        <f t="shared" si="16"/>
        <v>0</v>
      </c>
    </row>
    <row r="409" spans="2:9" ht="22.5">
      <c r="B409" s="23">
        <v>345</v>
      </c>
      <c r="C409" s="11" t="s">
        <v>172</v>
      </c>
      <c r="D409" s="9" t="s">
        <v>63</v>
      </c>
      <c r="E409" s="10" t="s">
        <v>465</v>
      </c>
      <c r="F409" s="10">
        <v>146.123</v>
      </c>
      <c r="G409" s="34"/>
      <c r="H409" s="34">
        <f t="shared" si="15"/>
        <v>0</v>
      </c>
      <c r="I409" s="35">
        <f t="shared" si="16"/>
        <v>0</v>
      </c>
    </row>
    <row r="410" spans="2:9" ht="12.75">
      <c r="B410" s="22"/>
      <c r="C410" s="14"/>
      <c r="D410" s="14" t="s">
        <v>143</v>
      </c>
      <c r="E410" s="14"/>
      <c r="F410" s="32"/>
      <c r="G410" s="32"/>
      <c r="H410" s="32"/>
      <c r="I410" s="33"/>
    </row>
    <row r="411" spans="2:9" ht="33.75">
      <c r="B411" s="23">
        <v>346</v>
      </c>
      <c r="C411" s="11" t="s">
        <v>177</v>
      </c>
      <c r="D411" s="9" t="s">
        <v>7</v>
      </c>
      <c r="E411" s="10" t="s">
        <v>472</v>
      </c>
      <c r="F411" s="10">
        <v>15.14</v>
      </c>
      <c r="G411" s="34"/>
      <c r="H411" s="34">
        <f t="shared" si="15"/>
        <v>0</v>
      </c>
      <c r="I411" s="35">
        <f t="shared" si="16"/>
        <v>0</v>
      </c>
    </row>
    <row r="412" spans="2:9" ht="12.75">
      <c r="B412" s="22"/>
      <c r="C412" s="14"/>
      <c r="D412" s="14" t="s">
        <v>144</v>
      </c>
      <c r="E412" s="14"/>
      <c r="F412" s="32"/>
      <c r="G412" s="32"/>
      <c r="H412" s="32"/>
      <c r="I412" s="33"/>
    </row>
    <row r="413" spans="2:9" ht="33.75">
      <c r="B413" s="23">
        <v>347</v>
      </c>
      <c r="C413" s="11" t="s">
        <v>174</v>
      </c>
      <c r="D413" s="9" t="s">
        <v>66</v>
      </c>
      <c r="E413" s="10" t="s">
        <v>472</v>
      </c>
      <c r="F413" s="10">
        <v>28.097</v>
      </c>
      <c r="G413" s="34"/>
      <c r="H413" s="34">
        <f t="shared" si="15"/>
        <v>0</v>
      </c>
      <c r="I413" s="35">
        <f t="shared" si="16"/>
        <v>0</v>
      </c>
    </row>
    <row r="414" spans="2:9" ht="22.5">
      <c r="B414" s="23">
        <v>348</v>
      </c>
      <c r="C414" s="11" t="s">
        <v>174</v>
      </c>
      <c r="D414" s="9" t="s">
        <v>67</v>
      </c>
      <c r="E414" s="10" t="s">
        <v>169</v>
      </c>
      <c r="F414" s="10">
        <v>34.633</v>
      </c>
      <c r="G414" s="34"/>
      <c r="H414" s="34">
        <f t="shared" si="15"/>
        <v>0</v>
      </c>
      <c r="I414" s="35">
        <f t="shared" si="16"/>
        <v>0</v>
      </c>
    </row>
    <row r="415" spans="2:9" ht="45">
      <c r="B415" s="23">
        <v>349</v>
      </c>
      <c r="C415" s="11" t="s">
        <v>174</v>
      </c>
      <c r="D415" s="9" t="s">
        <v>69</v>
      </c>
      <c r="E415" s="10" t="s">
        <v>169</v>
      </c>
      <c r="F415" s="10">
        <v>47.845</v>
      </c>
      <c r="G415" s="34"/>
      <c r="H415" s="34">
        <f t="shared" si="15"/>
        <v>0</v>
      </c>
      <c r="I415" s="35">
        <f t="shared" si="16"/>
        <v>0</v>
      </c>
    </row>
    <row r="416" spans="2:9" ht="56.25">
      <c r="B416" s="23">
        <v>350</v>
      </c>
      <c r="C416" s="11" t="s">
        <v>174</v>
      </c>
      <c r="D416" s="9" t="s">
        <v>70</v>
      </c>
      <c r="E416" s="10" t="s">
        <v>169</v>
      </c>
      <c r="F416" s="10">
        <v>7.138</v>
      </c>
      <c r="G416" s="11"/>
      <c r="H416" s="34">
        <f>ROUND(F416*G416*10,2)</f>
        <v>0</v>
      </c>
      <c r="I416" s="35">
        <f t="shared" si="16"/>
        <v>0</v>
      </c>
    </row>
    <row r="417" spans="2:9" s="3" customFormat="1" ht="56.25">
      <c r="B417" s="23">
        <v>351</v>
      </c>
      <c r="C417" s="11" t="s">
        <v>174</v>
      </c>
      <c r="D417" s="9" t="s">
        <v>80</v>
      </c>
      <c r="E417" s="10" t="s">
        <v>169</v>
      </c>
      <c r="F417" s="10">
        <v>40.707</v>
      </c>
      <c r="G417" s="11"/>
      <c r="H417" s="34">
        <f>ROUND(F417*G417*15,2)</f>
        <v>0</v>
      </c>
      <c r="I417" s="35">
        <f t="shared" si="16"/>
        <v>0</v>
      </c>
    </row>
    <row r="418" spans="2:9" s="3" customFormat="1" ht="56.25">
      <c r="B418" s="23">
        <v>352</v>
      </c>
      <c r="C418" s="11" t="s">
        <v>174</v>
      </c>
      <c r="D418" s="9" t="s">
        <v>145</v>
      </c>
      <c r="E418" s="10" t="s">
        <v>472</v>
      </c>
      <c r="F418" s="10">
        <v>3.078</v>
      </c>
      <c r="G418" s="11"/>
      <c r="H418" s="34">
        <f t="shared" si="15"/>
        <v>0</v>
      </c>
      <c r="I418" s="35">
        <f t="shared" si="16"/>
        <v>0</v>
      </c>
    </row>
    <row r="419" spans="2:9" ht="33.75">
      <c r="B419" s="23">
        <v>353</v>
      </c>
      <c r="C419" s="11" t="s">
        <v>174</v>
      </c>
      <c r="D419" s="9" t="s">
        <v>11</v>
      </c>
      <c r="E419" s="10" t="s">
        <v>465</v>
      </c>
      <c r="F419" s="10">
        <v>0.008</v>
      </c>
      <c r="G419" s="34"/>
      <c r="H419" s="34">
        <f t="shared" si="15"/>
        <v>0</v>
      </c>
      <c r="I419" s="35">
        <f t="shared" si="16"/>
        <v>0</v>
      </c>
    </row>
    <row r="420" spans="2:9" ht="33.75">
      <c r="B420" s="23">
        <v>354</v>
      </c>
      <c r="C420" s="11" t="s">
        <v>174</v>
      </c>
      <c r="D420" s="9" t="s">
        <v>71</v>
      </c>
      <c r="E420" s="10" t="s">
        <v>465</v>
      </c>
      <c r="F420" s="10">
        <v>3.872</v>
      </c>
      <c r="G420" s="34"/>
      <c r="H420" s="34">
        <f t="shared" si="15"/>
        <v>0</v>
      </c>
      <c r="I420" s="35">
        <f t="shared" si="16"/>
        <v>0</v>
      </c>
    </row>
    <row r="421" spans="2:9" ht="22.5">
      <c r="B421" s="23">
        <v>355</v>
      </c>
      <c r="C421" s="11" t="s">
        <v>174</v>
      </c>
      <c r="D421" s="9" t="s">
        <v>72</v>
      </c>
      <c r="E421" s="10" t="s">
        <v>73</v>
      </c>
      <c r="F421" s="10">
        <v>18772.114</v>
      </c>
      <c r="G421" s="34"/>
      <c r="H421" s="34">
        <f t="shared" si="15"/>
        <v>0</v>
      </c>
      <c r="I421" s="35">
        <f t="shared" si="16"/>
        <v>0</v>
      </c>
    </row>
    <row r="422" spans="2:9" ht="45">
      <c r="B422" s="23">
        <v>356</v>
      </c>
      <c r="C422" s="11" t="s">
        <v>174</v>
      </c>
      <c r="D422" s="9" t="s">
        <v>146</v>
      </c>
      <c r="E422" s="10" t="s">
        <v>169</v>
      </c>
      <c r="F422" s="10">
        <v>112.194</v>
      </c>
      <c r="G422" s="34"/>
      <c r="H422" s="34">
        <f t="shared" si="15"/>
        <v>0</v>
      </c>
      <c r="I422" s="35">
        <f t="shared" si="16"/>
        <v>0</v>
      </c>
    </row>
    <row r="423" spans="2:9" ht="33.75">
      <c r="B423" s="23">
        <v>357</v>
      </c>
      <c r="C423" s="11" t="s">
        <v>174</v>
      </c>
      <c r="D423" s="9" t="s">
        <v>147</v>
      </c>
      <c r="E423" s="10" t="s">
        <v>169</v>
      </c>
      <c r="F423" s="10">
        <v>112.194</v>
      </c>
      <c r="G423" s="34"/>
      <c r="H423" s="34">
        <f>ROUND(F423*G423*6,2)</f>
        <v>0</v>
      </c>
      <c r="I423" s="35">
        <f t="shared" si="16"/>
        <v>0</v>
      </c>
    </row>
    <row r="424" spans="2:9" ht="12.75">
      <c r="B424" s="22"/>
      <c r="C424" s="14"/>
      <c r="D424" s="14" t="s">
        <v>148</v>
      </c>
      <c r="E424" s="14"/>
      <c r="F424" s="32"/>
      <c r="G424" s="32"/>
      <c r="H424" s="32"/>
      <c r="I424" s="33"/>
    </row>
    <row r="425" spans="2:9" ht="33.75">
      <c r="B425" s="23">
        <v>358</v>
      </c>
      <c r="C425" s="11" t="s">
        <v>173</v>
      </c>
      <c r="D425" s="9" t="s">
        <v>212</v>
      </c>
      <c r="E425" s="10" t="s">
        <v>169</v>
      </c>
      <c r="F425" s="10">
        <v>125.1</v>
      </c>
      <c r="G425" s="34"/>
      <c r="H425" s="34">
        <f t="shared" si="15"/>
        <v>0</v>
      </c>
      <c r="I425" s="35">
        <f t="shared" si="16"/>
        <v>0</v>
      </c>
    </row>
    <row r="426" spans="2:9" ht="33.75">
      <c r="B426" s="23">
        <v>359</v>
      </c>
      <c r="C426" s="11" t="s">
        <v>173</v>
      </c>
      <c r="D426" s="9" t="s">
        <v>213</v>
      </c>
      <c r="E426" s="10" t="s">
        <v>169</v>
      </c>
      <c r="F426" s="10">
        <v>2.9</v>
      </c>
      <c r="G426" s="11"/>
      <c r="H426" s="34">
        <f t="shared" si="15"/>
        <v>0</v>
      </c>
      <c r="I426" s="35">
        <f t="shared" si="16"/>
        <v>0</v>
      </c>
    </row>
    <row r="427" spans="2:9" s="3" customFormat="1" ht="45">
      <c r="B427" s="23">
        <v>360</v>
      </c>
      <c r="C427" s="11" t="s">
        <v>173</v>
      </c>
      <c r="D427" s="9" t="s">
        <v>214</v>
      </c>
      <c r="E427" s="10" t="s">
        <v>169</v>
      </c>
      <c r="F427" s="10">
        <v>19.4</v>
      </c>
      <c r="G427" s="11"/>
      <c r="H427" s="34">
        <f t="shared" si="15"/>
        <v>0</v>
      </c>
      <c r="I427" s="35">
        <f t="shared" si="16"/>
        <v>0</v>
      </c>
    </row>
    <row r="428" spans="2:9" ht="45">
      <c r="B428" s="23">
        <v>361</v>
      </c>
      <c r="C428" s="11" t="s">
        <v>173</v>
      </c>
      <c r="D428" s="9" t="s">
        <v>215</v>
      </c>
      <c r="E428" s="10" t="s">
        <v>169</v>
      </c>
      <c r="F428" s="10">
        <v>128</v>
      </c>
      <c r="G428" s="11"/>
      <c r="H428" s="34">
        <f t="shared" si="15"/>
        <v>0</v>
      </c>
      <c r="I428" s="35">
        <f t="shared" si="16"/>
        <v>0</v>
      </c>
    </row>
    <row r="429" spans="2:9" ht="22.5">
      <c r="B429" s="23">
        <v>362</v>
      </c>
      <c r="C429" s="11" t="s">
        <v>173</v>
      </c>
      <c r="D429" s="9" t="s">
        <v>580</v>
      </c>
      <c r="E429" s="10" t="s">
        <v>169</v>
      </c>
      <c r="F429" s="10">
        <v>128</v>
      </c>
      <c r="G429" s="11"/>
      <c r="H429" s="34">
        <f t="shared" si="15"/>
        <v>0</v>
      </c>
      <c r="I429" s="35">
        <f t="shared" si="16"/>
        <v>0</v>
      </c>
    </row>
    <row r="430" spans="2:9" s="3" customFormat="1" ht="22.5">
      <c r="B430" s="23">
        <v>363</v>
      </c>
      <c r="C430" s="11" t="s">
        <v>175</v>
      </c>
      <c r="D430" s="9" t="s">
        <v>216</v>
      </c>
      <c r="E430" s="10" t="s">
        <v>457</v>
      </c>
      <c r="F430" s="10">
        <v>25.1</v>
      </c>
      <c r="G430" s="11"/>
      <c r="H430" s="34">
        <f t="shared" si="15"/>
        <v>0</v>
      </c>
      <c r="I430" s="35">
        <f t="shared" si="16"/>
        <v>0</v>
      </c>
    </row>
    <row r="431" spans="2:9" ht="22.5">
      <c r="B431" s="23">
        <v>364</v>
      </c>
      <c r="C431" s="11" t="s">
        <v>175</v>
      </c>
      <c r="D431" s="9" t="s">
        <v>217</v>
      </c>
      <c r="E431" s="10" t="s">
        <v>169</v>
      </c>
      <c r="F431" s="10">
        <v>11.6</v>
      </c>
      <c r="G431" s="34"/>
      <c r="H431" s="34">
        <f t="shared" si="15"/>
        <v>0</v>
      </c>
      <c r="I431" s="35">
        <f t="shared" si="16"/>
        <v>0</v>
      </c>
    </row>
    <row r="432" spans="2:9" ht="22.5">
      <c r="B432" s="23">
        <v>365</v>
      </c>
      <c r="C432" s="11" t="s">
        <v>175</v>
      </c>
      <c r="D432" s="9" t="s">
        <v>218</v>
      </c>
      <c r="E432" s="10" t="s">
        <v>169</v>
      </c>
      <c r="F432" s="10">
        <v>0.5</v>
      </c>
      <c r="G432" s="34"/>
      <c r="H432" s="34">
        <f t="shared" si="15"/>
        <v>0</v>
      </c>
      <c r="I432" s="35">
        <f t="shared" si="16"/>
        <v>0</v>
      </c>
    </row>
    <row r="433" spans="2:9" ht="12.75">
      <c r="B433" s="21"/>
      <c r="C433" s="8"/>
      <c r="D433" s="12" t="s">
        <v>219</v>
      </c>
      <c r="E433" s="8"/>
      <c r="F433" s="30"/>
      <c r="G433" s="30"/>
      <c r="H433" s="30"/>
      <c r="I433" s="31"/>
    </row>
    <row r="434" spans="2:9" ht="12.75">
      <c r="B434" s="22"/>
      <c r="C434" s="14"/>
      <c r="D434" s="14" t="s">
        <v>220</v>
      </c>
      <c r="E434" s="14"/>
      <c r="F434" s="32"/>
      <c r="G434" s="32"/>
      <c r="H434" s="32"/>
      <c r="I434" s="33"/>
    </row>
    <row r="435" spans="2:9" ht="22.5">
      <c r="B435" s="23">
        <v>366</v>
      </c>
      <c r="C435" s="11" t="s">
        <v>172</v>
      </c>
      <c r="D435" s="9" t="s">
        <v>221</v>
      </c>
      <c r="E435" s="10" t="s">
        <v>83</v>
      </c>
      <c r="F435" s="10">
        <v>1</v>
      </c>
      <c r="G435" s="34"/>
      <c r="H435" s="34">
        <f t="shared" si="15"/>
        <v>0</v>
      </c>
      <c r="I435" s="35">
        <f t="shared" si="16"/>
        <v>0</v>
      </c>
    </row>
    <row r="436" spans="2:9" ht="12.75">
      <c r="B436" s="22"/>
      <c r="C436" s="14"/>
      <c r="D436" s="14" t="s">
        <v>222</v>
      </c>
      <c r="E436" s="14"/>
      <c r="F436" s="32"/>
      <c r="G436" s="32"/>
      <c r="H436" s="32"/>
      <c r="I436" s="33"/>
    </row>
    <row r="437" spans="2:9" ht="22.5">
      <c r="B437" s="23">
        <v>367</v>
      </c>
      <c r="C437" s="11" t="s">
        <v>174</v>
      </c>
      <c r="D437" s="9" t="s">
        <v>223</v>
      </c>
      <c r="E437" s="10" t="s">
        <v>83</v>
      </c>
      <c r="F437" s="10">
        <v>1</v>
      </c>
      <c r="G437" s="34"/>
      <c r="H437" s="34">
        <f t="shared" si="15"/>
        <v>0</v>
      </c>
      <c r="I437" s="35">
        <f t="shared" si="16"/>
        <v>0</v>
      </c>
    </row>
    <row r="438" spans="2:9" ht="45">
      <c r="B438" s="23">
        <v>368</v>
      </c>
      <c r="C438" s="11" t="s">
        <v>174</v>
      </c>
      <c r="D438" s="9" t="s">
        <v>224</v>
      </c>
      <c r="E438" s="10" t="s">
        <v>472</v>
      </c>
      <c r="F438" s="10">
        <v>2.79</v>
      </c>
      <c r="G438" s="34"/>
      <c r="H438" s="34">
        <f t="shared" si="15"/>
        <v>0</v>
      </c>
      <c r="I438" s="35">
        <f t="shared" si="16"/>
        <v>0</v>
      </c>
    </row>
    <row r="439" spans="2:9" ht="33.75">
      <c r="B439" s="23">
        <v>369</v>
      </c>
      <c r="C439" s="11" t="s">
        <v>174</v>
      </c>
      <c r="D439" s="9" t="s">
        <v>225</v>
      </c>
      <c r="E439" s="10" t="s">
        <v>465</v>
      </c>
      <c r="F439" s="10">
        <v>0.698</v>
      </c>
      <c r="G439" s="34"/>
      <c r="H439" s="34">
        <f t="shared" si="15"/>
        <v>0</v>
      </c>
      <c r="I439" s="35">
        <f t="shared" si="16"/>
        <v>0</v>
      </c>
    </row>
    <row r="440" spans="2:9" ht="22.5">
      <c r="B440" s="23">
        <v>370</v>
      </c>
      <c r="C440" s="11" t="s">
        <v>174</v>
      </c>
      <c r="D440" s="9" t="s">
        <v>72</v>
      </c>
      <c r="E440" s="10" t="s">
        <v>73</v>
      </c>
      <c r="F440" s="10">
        <v>5485.14</v>
      </c>
      <c r="G440" s="34"/>
      <c r="H440" s="34">
        <f t="shared" si="15"/>
        <v>0</v>
      </c>
      <c r="I440" s="35">
        <f t="shared" si="16"/>
        <v>0</v>
      </c>
    </row>
    <row r="441" spans="2:9" ht="12.75">
      <c r="B441" s="22"/>
      <c r="C441" s="14"/>
      <c r="D441" s="14" t="s">
        <v>226</v>
      </c>
      <c r="E441" s="14"/>
      <c r="F441" s="32"/>
      <c r="G441" s="32"/>
      <c r="H441" s="32"/>
      <c r="I441" s="33"/>
    </row>
    <row r="442" spans="2:9" ht="22.5">
      <c r="B442" s="23">
        <v>371</v>
      </c>
      <c r="C442" s="11" t="s">
        <v>175</v>
      </c>
      <c r="D442" s="9" t="s">
        <v>227</v>
      </c>
      <c r="E442" s="10" t="s">
        <v>169</v>
      </c>
      <c r="F442" s="10">
        <v>16.389</v>
      </c>
      <c r="G442" s="34"/>
      <c r="H442" s="34">
        <f t="shared" si="15"/>
        <v>0</v>
      </c>
      <c r="I442" s="35">
        <f t="shared" si="16"/>
        <v>0</v>
      </c>
    </row>
    <row r="443" spans="2:9" ht="22.5">
      <c r="B443" s="23">
        <v>372</v>
      </c>
      <c r="C443" s="11" t="s">
        <v>175</v>
      </c>
      <c r="D443" s="9" t="s">
        <v>228</v>
      </c>
      <c r="E443" s="10" t="s">
        <v>169</v>
      </c>
      <c r="F443" s="10">
        <v>18.16</v>
      </c>
      <c r="G443" s="11"/>
      <c r="H443" s="34">
        <f t="shared" si="15"/>
        <v>0</v>
      </c>
      <c r="I443" s="35">
        <f t="shared" si="16"/>
        <v>0</v>
      </c>
    </row>
    <row r="444" spans="2:9" s="3" customFormat="1" ht="67.5">
      <c r="B444" s="23">
        <v>373</v>
      </c>
      <c r="C444" s="11" t="s">
        <v>175</v>
      </c>
      <c r="D444" s="9" t="s">
        <v>229</v>
      </c>
      <c r="E444" s="10" t="s">
        <v>83</v>
      </c>
      <c r="F444" s="10">
        <v>1</v>
      </c>
      <c r="G444" s="11"/>
      <c r="H444" s="34">
        <f t="shared" si="15"/>
        <v>0</v>
      </c>
      <c r="I444" s="35">
        <f t="shared" si="16"/>
        <v>0</v>
      </c>
    </row>
    <row r="445" spans="2:9" ht="74.25" customHeight="1">
      <c r="B445" s="23">
        <v>374</v>
      </c>
      <c r="C445" s="11" t="s">
        <v>175</v>
      </c>
      <c r="D445" s="9" t="s">
        <v>230</v>
      </c>
      <c r="E445" s="10" t="s">
        <v>83</v>
      </c>
      <c r="F445" s="10">
        <v>1</v>
      </c>
      <c r="G445" s="34"/>
      <c r="H445" s="34">
        <f t="shared" si="15"/>
        <v>0</v>
      </c>
      <c r="I445" s="35">
        <f t="shared" si="16"/>
        <v>0</v>
      </c>
    </row>
    <row r="446" spans="2:9" ht="12.75">
      <c r="B446" s="21"/>
      <c r="C446" s="8"/>
      <c r="D446" s="12" t="s">
        <v>231</v>
      </c>
      <c r="E446" s="8"/>
      <c r="F446" s="30"/>
      <c r="G446" s="30"/>
      <c r="H446" s="30"/>
      <c r="I446" s="31"/>
    </row>
    <row r="447" spans="2:9" ht="12.75">
      <c r="B447" s="22"/>
      <c r="C447" s="14"/>
      <c r="D447" s="14" t="s">
        <v>232</v>
      </c>
      <c r="E447" s="14"/>
      <c r="F447" s="32"/>
      <c r="G447" s="32"/>
      <c r="H447" s="32"/>
      <c r="I447" s="33"/>
    </row>
    <row r="448" spans="2:9" ht="33.75">
      <c r="B448" s="23">
        <v>375</v>
      </c>
      <c r="C448" s="11" t="s">
        <v>172</v>
      </c>
      <c r="D448" s="9" t="s">
        <v>0</v>
      </c>
      <c r="E448" s="10" t="s">
        <v>472</v>
      </c>
      <c r="F448" s="10">
        <v>19.013</v>
      </c>
      <c r="G448" s="34"/>
      <c r="H448" s="34">
        <f t="shared" si="15"/>
        <v>0</v>
      </c>
      <c r="I448" s="35">
        <f t="shared" si="16"/>
        <v>0</v>
      </c>
    </row>
    <row r="449" spans="2:9" ht="45">
      <c r="B449" s="23">
        <v>376</v>
      </c>
      <c r="C449" s="11" t="s">
        <v>172</v>
      </c>
      <c r="D449" s="9" t="s">
        <v>1</v>
      </c>
      <c r="E449" s="10" t="s">
        <v>472</v>
      </c>
      <c r="F449" s="10">
        <v>2.641</v>
      </c>
      <c r="G449" s="34"/>
      <c r="H449" s="34">
        <f t="shared" si="15"/>
        <v>0</v>
      </c>
      <c r="I449" s="35">
        <f t="shared" si="16"/>
        <v>0</v>
      </c>
    </row>
    <row r="450" spans="2:9" ht="45">
      <c r="B450" s="23">
        <v>377</v>
      </c>
      <c r="C450" s="11" t="s">
        <v>172</v>
      </c>
      <c r="D450" s="9" t="s">
        <v>60</v>
      </c>
      <c r="E450" s="10" t="s">
        <v>472</v>
      </c>
      <c r="F450" s="10">
        <v>17.735</v>
      </c>
      <c r="G450" s="34"/>
      <c r="H450" s="34">
        <f>ROUND(F450*G450*0.75,2)</f>
        <v>0</v>
      </c>
      <c r="I450" s="35">
        <f t="shared" si="16"/>
        <v>0</v>
      </c>
    </row>
    <row r="451" spans="2:11" ht="45">
      <c r="B451" s="23">
        <v>378</v>
      </c>
      <c r="C451" s="11" t="s">
        <v>172</v>
      </c>
      <c r="D451" s="9" t="s">
        <v>61</v>
      </c>
      <c r="E451" s="10" t="s">
        <v>472</v>
      </c>
      <c r="F451" s="10">
        <v>17.735</v>
      </c>
      <c r="G451" s="34"/>
      <c r="H451" s="34">
        <f>ROUND(F451*G451*0.25,2)</f>
        <v>0</v>
      </c>
      <c r="I451" s="35">
        <f t="shared" si="16"/>
        <v>0</v>
      </c>
      <c r="K451" s="43"/>
    </row>
    <row r="452" spans="2:9" ht="67.5">
      <c r="B452" s="23">
        <v>379</v>
      </c>
      <c r="C452" s="11" t="s">
        <v>172</v>
      </c>
      <c r="D452" s="9" t="s">
        <v>3</v>
      </c>
      <c r="E452" s="10" t="s">
        <v>472</v>
      </c>
      <c r="F452" s="10">
        <v>3.919</v>
      </c>
      <c r="G452" s="11"/>
      <c r="H452" s="34">
        <f t="shared" si="15"/>
        <v>0</v>
      </c>
      <c r="I452" s="35">
        <f t="shared" si="16"/>
        <v>0</v>
      </c>
    </row>
    <row r="453" spans="2:9" ht="78.75">
      <c r="B453" s="23">
        <v>380</v>
      </c>
      <c r="C453" s="11" t="s">
        <v>172</v>
      </c>
      <c r="D453" s="9" t="s">
        <v>62</v>
      </c>
      <c r="E453" s="10" t="s">
        <v>472</v>
      </c>
      <c r="F453" s="10">
        <v>3.919</v>
      </c>
      <c r="G453" s="11"/>
      <c r="H453" s="34">
        <f>ROUND(F453*G453*18,2)</f>
        <v>0</v>
      </c>
      <c r="I453" s="35">
        <f t="shared" si="16"/>
        <v>0</v>
      </c>
    </row>
    <row r="454" spans="2:9" s="3" customFormat="1" ht="22.5">
      <c r="B454" s="23">
        <v>381</v>
      </c>
      <c r="C454" s="11" t="s">
        <v>172</v>
      </c>
      <c r="D454" s="9" t="s">
        <v>63</v>
      </c>
      <c r="E454" s="10" t="s">
        <v>465</v>
      </c>
      <c r="F454" s="10">
        <v>6.27</v>
      </c>
      <c r="G454" s="11"/>
      <c r="H454" s="42">
        <f t="shared" si="15"/>
        <v>0</v>
      </c>
      <c r="I454" s="35">
        <f t="shared" si="16"/>
        <v>0</v>
      </c>
    </row>
    <row r="455" spans="2:9" s="3" customFormat="1" ht="12.75">
      <c r="B455" s="22"/>
      <c r="C455" s="14"/>
      <c r="D455" s="14" t="s">
        <v>233</v>
      </c>
      <c r="E455" s="14"/>
      <c r="F455" s="32"/>
      <c r="G455" s="32"/>
      <c r="H455" s="32"/>
      <c r="I455" s="33"/>
    </row>
    <row r="456" spans="2:9" ht="22.5">
      <c r="B456" s="23">
        <v>382</v>
      </c>
      <c r="C456" s="11" t="s">
        <v>177</v>
      </c>
      <c r="D456" s="9" t="s">
        <v>234</v>
      </c>
      <c r="E456" s="10" t="s">
        <v>472</v>
      </c>
      <c r="F456" s="10">
        <v>0.828</v>
      </c>
      <c r="G456" s="34"/>
      <c r="H456" s="34">
        <f t="shared" si="15"/>
        <v>0</v>
      </c>
      <c r="I456" s="35">
        <f t="shared" si="16"/>
        <v>0</v>
      </c>
    </row>
    <row r="457" spans="2:9" ht="22.5">
      <c r="B457" s="23">
        <v>383</v>
      </c>
      <c r="C457" s="11" t="s">
        <v>177</v>
      </c>
      <c r="D457" s="9" t="s">
        <v>235</v>
      </c>
      <c r="E457" s="10" t="s">
        <v>472</v>
      </c>
      <c r="F457" s="10">
        <v>0.828</v>
      </c>
      <c r="G457" s="34"/>
      <c r="H457" s="34">
        <f aca="true" t="shared" si="17" ref="H457:H520">ROUND(F457*G457,2)</f>
        <v>0</v>
      </c>
      <c r="I457" s="35">
        <f aca="true" t="shared" si="18" ref="I457:I520">ROUND(H457*1.23,2)</f>
        <v>0</v>
      </c>
    </row>
    <row r="458" spans="2:9" ht="33.75">
      <c r="B458" s="23">
        <v>384</v>
      </c>
      <c r="C458" s="11" t="s">
        <v>177</v>
      </c>
      <c r="D458" s="9" t="s">
        <v>7</v>
      </c>
      <c r="E458" s="10" t="s">
        <v>472</v>
      </c>
      <c r="F458" s="10">
        <v>0.552</v>
      </c>
      <c r="G458" s="34"/>
      <c r="H458" s="34">
        <f t="shared" si="17"/>
        <v>0</v>
      </c>
      <c r="I458" s="35">
        <f t="shared" si="18"/>
        <v>0</v>
      </c>
    </row>
    <row r="459" spans="2:9" ht="12.75">
      <c r="B459" s="22"/>
      <c r="C459" s="14"/>
      <c r="D459" s="14" t="s">
        <v>236</v>
      </c>
      <c r="E459" s="14"/>
      <c r="F459" s="32"/>
      <c r="G459" s="32"/>
      <c r="H459" s="32"/>
      <c r="I459" s="33"/>
    </row>
    <row r="460" spans="2:9" ht="33.75">
      <c r="B460" s="23">
        <v>385</v>
      </c>
      <c r="C460" s="11" t="s">
        <v>174</v>
      </c>
      <c r="D460" s="9" t="s">
        <v>237</v>
      </c>
      <c r="E460" s="10" t="s">
        <v>472</v>
      </c>
      <c r="F460" s="10">
        <v>2.025</v>
      </c>
      <c r="G460" s="34"/>
      <c r="H460" s="34">
        <f t="shared" si="17"/>
        <v>0</v>
      </c>
      <c r="I460" s="35">
        <f t="shared" si="18"/>
        <v>0</v>
      </c>
    </row>
    <row r="461" spans="2:9" ht="45">
      <c r="B461" s="23">
        <v>386</v>
      </c>
      <c r="C461" s="11" t="s">
        <v>174</v>
      </c>
      <c r="D461" s="9" t="s">
        <v>238</v>
      </c>
      <c r="E461" s="10" t="s">
        <v>472</v>
      </c>
      <c r="F461" s="10">
        <v>0.514</v>
      </c>
      <c r="G461" s="34"/>
      <c r="H461" s="34">
        <f t="shared" si="17"/>
        <v>0</v>
      </c>
      <c r="I461" s="35">
        <f t="shared" si="18"/>
        <v>0</v>
      </c>
    </row>
    <row r="462" spans="2:9" ht="33.75">
      <c r="B462" s="23">
        <v>387</v>
      </c>
      <c r="C462" s="11" t="s">
        <v>180</v>
      </c>
      <c r="D462" s="9" t="s">
        <v>239</v>
      </c>
      <c r="E462" s="10" t="s">
        <v>169</v>
      </c>
      <c r="F462" s="10">
        <v>4.968</v>
      </c>
      <c r="G462" s="34"/>
      <c r="H462" s="34">
        <f t="shared" si="17"/>
        <v>0</v>
      </c>
      <c r="I462" s="35">
        <f t="shared" si="18"/>
        <v>0</v>
      </c>
    </row>
    <row r="463" spans="2:9" ht="33.75">
      <c r="B463" s="23">
        <v>388</v>
      </c>
      <c r="C463" s="11" t="s">
        <v>180</v>
      </c>
      <c r="D463" s="9" t="s">
        <v>240</v>
      </c>
      <c r="E463" s="10" t="s">
        <v>169</v>
      </c>
      <c r="F463" s="10">
        <v>4.968</v>
      </c>
      <c r="G463" s="11"/>
      <c r="H463" s="34">
        <f t="shared" si="17"/>
        <v>0</v>
      </c>
      <c r="I463" s="35">
        <f t="shared" si="18"/>
        <v>0</v>
      </c>
    </row>
    <row r="464" spans="2:9" s="3" customFormat="1" ht="33.75">
      <c r="B464" s="23">
        <v>389</v>
      </c>
      <c r="C464" s="11" t="s">
        <v>180</v>
      </c>
      <c r="D464" s="9" t="s">
        <v>246</v>
      </c>
      <c r="E464" s="10" t="s">
        <v>169</v>
      </c>
      <c r="F464" s="10">
        <v>8.584</v>
      </c>
      <c r="G464" s="11"/>
      <c r="H464" s="34">
        <f t="shared" si="17"/>
        <v>0</v>
      </c>
      <c r="I464" s="35">
        <f t="shared" si="18"/>
        <v>0</v>
      </c>
    </row>
    <row r="465" spans="2:9" ht="33.75">
      <c r="B465" s="23">
        <v>390</v>
      </c>
      <c r="C465" s="11" t="s">
        <v>180</v>
      </c>
      <c r="D465" s="9" t="s">
        <v>247</v>
      </c>
      <c r="E465" s="10" t="s">
        <v>169</v>
      </c>
      <c r="F465" s="10">
        <v>8.584</v>
      </c>
      <c r="G465" s="11"/>
      <c r="H465" s="34">
        <f t="shared" si="17"/>
        <v>0</v>
      </c>
      <c r="I465" s="35">
        <f t="shared" si="18"/>
        <v>0</v>
      </c>
    </row>
    <row r="466" spans="2:9" ht="33.75">
      <c r="B466" s="23">
        <v>391</v>
      </c>
      <c r="C466" s="11" t="s">
        <v>174</v>
      </c>
      <c r="D466" s="9" t="s">
        <v>12</v>
      </c>
      <c r="E466" s="10" t="s">
        <v>465</v>
      </c>
      <c r="F466" s="10">
        <v>0.047</v>
      </c>
      <c r="G466" s="11"/>
      <c r="H466" s="34">
        <f t="shared" si="17"/>
        <v>0</v>
      </c>
      <c r="I466" s="35">
        <f t="shared" si="18"/>
        <v>0</v>
      </c>
    </row>
    <row r="467" spans="2:9" s="3" customFormat="1" ht="33.75">
      <c r="B467" s="23">
        <v>392</v>
      </c>
      <c r="C467" s="11" t="s">
        <v>174</v>
      </c>
      <c r="D467" s="9" t="s">
        <v>248</v>
      </c>
      <c r="E467" s="10" t="s">
        <v>465</v>
      </c>
      <c r="F467" s="10">
        <v>0.201</v>
      </c>
      <c r="G467" s="11"/>
      <c r="H467" s="34">
        <f t="shared" si="17"/>
        <v>0</v>
      </c>
      <c r="I467" s="35">
        <f t="shared" si="18"/>
        <v>0</v>
      </c>
    </row>
    <row r="468" spans="2:9" ht="12.75">
      <c r="B468" s="21"/>
      <c r="C468" s="8"/>
      <c r="D468" s="12" t="s">
        <v>249</v>
      </c>
      <c r="E468" s="8"/>
      <c r="F468" s="30"/>
      <c r="G468" s="30"/>
      <c r="H468" s="30"/>
      <c r="I468" s="31"/>
    </row>
    <row r="469" spans="2:9" ht="22.5">
      <c r="B469" s="23">
        <v>393</v>
      </c>
      <c r="C469" s="11" t="s">
        <v>175</v>
      </c>
      <c r="D469" s="9" t="s">
        <v>250</v>
      </c>
      <c r="E469" s="10" t="s">
        <v>525</v>
      </c>
      <c r="F469" s="10">
        <v>9</v>
      </c>
      <c r="G469" s="34"/>
      <c r="H469" s="34">
        <f t="shared" si="17"/>
        <v>0</v>
      </c>
      <c r="I469" s="35">
        <f t="shared" si="18"/>
        <v>0</v>
      </c>
    </row>
    <row r="470" spans="2:9" ht="22.5">
      <c r="B470" s="23">
        <v>394</v>
      </c>
      <c r="C470" s="11" t="s">
        <v>175</v>
      </c>
      <c r="D470" s="9" t="s">
        <v>251</v>
      </c>
      <c r="E470" s="10" t="s">
        <v>525</v>
      </c>
      <c r="F470" s="10">
        <v>1</v>
      </c>
      <c r="G470" s="34"/>
      <c r="H470" s="34">
        <f t="shared" si="17"/>
        <v>0</v>
      </c>
      <c r="I470" s="35">
        <f t="shared" si="18"/>
        <v>0</v>
      </c>
    </row>
    <row r="471" spans="2:9" ht="22.5">
      <c r="B471" s="23">
        <v>395</v>
      </c>
      <c r="C471" s="11" t="s">
        <v>175</v>
      </c>
      <c r="D471" s="9" t="s">
        <v>252</v>
      </c>
      <c r="E471" s="10" t="s">
        <v>525</v>
      </c>
      <c r="F471" s="10">
        <v>1</v>
      </c>
      <c r="G471" s="34"/>
      <c r="H471" s="34">
        <f t="shared" si="17"/>
        <v>0</v>
      </c>
      <c r="I471" s="35">
        <f t="shared" si="18"/>
        <v>0</v>
      </c>
    </row>
    <row r="472" spans="2:9" ht="22.5">
      <c r="B472" s="23">
        <v>396</v>
      </c>
      <c r="C472" s="11" t="s">
        <v>175</v>
      </c>
      <c r="D472" s="9" t="s">
        <v>253</v>
      </c>
      <c r="E472" s="10" t="s">
        <v>525</v>
      </c>
      <c r="F472" s="10">
        <v>1</v>
      </c>
      <c r="G472" s="34"/>
      <c r="H472" s="34">
        <f t="shared" si="17"/>
        <v>0</v>
      </c>
      <c r="I472" s="35">
        <f t="shared" si="18"/>
        <v>0</v>
      </c>
    </row>
    <row r="473" spans="2:9" ht="22.5">
      <c r="B473" s="23">
        <v>397</v>
      </c>
      <c r="C473" s="11" t="s">
        <v>175</v>
      </c>
      <c r="D473" s="9" t="s">
        <v>254</v>
      </c>
      <c r="E473" s="10" t="s">
        <v>525</v>
      </c>
      <c r="F473" s="10">
        <v>15</v>
      </c>
      <c r="G473" s="34"/>
      <c r="H473" s="34">
        <f t="shared" si="17"/>
        <v>0</v>
      </c>
      <c r="I473" s="35">
        <f t="shared" si="18"/>
        <v>0</v>
      </c>
    </row>
    <row r="474" spans="2:9" ht="22.5">
      <c r="B474" s="23">
        <v>398</v>
      </c>
      <c r="C474" s="11" t="s">
        <v>175</v>
      </c>
      <c r="D474" s="9" t="s">
        <v>255</v>
      </c>
      <c r="E474" s="10" t="s">
        <v>525</v>
      </c>
      <c r="F474" s="10">
        <v>8</v>
      </c>
      <c r="G474" s="34"/>
      <c r="H474" s="34">
        <f t="shared" si="17"/>
        <v>0</v>
      </c>
      <c r="I474" s="35">
        <f t="shared" si="18"/>
        <v>0</v>
      </c>
    </row>
    <row r="475" spans="2:9" ht="22.5">
      <c r="B475" s="23">
        <v>399</v>
      </c>
      <c r="C475" s="11" t="s">
        <v>175</v>
      </c>
      <c r="D475" s="9" t="s">
        <v>256</v>
      </c>
      <c r="E475" s="10" t="s">
        <v>525</v>
      </c>
      <c r="F475" s="10">
        <v>21</v>
      </c>
      <c r="G475" s="34"/>
      <c r="H475" s="34">
        <f t="shared" si="17"/>
        <v>0</v>
      </c>
      <c r="I475" s="35">
        <f t="shared" si="18"/>
        <v>0</v>
      </c>
    </row>
    <row r="476" spans="2:9" ht="22.5">
      <c r="B476" s="23">
        <v>400</v>
      </c>
      <c r="C476" s="11" t="s">
        <v>175</v>
      </c>
      <c r="D476" s="9" t="s">
        <v>257</v>
      </c>
      <c r="E476" s="10" t="s">
        <v>525</v>
      </c>
      <c r="F476" s="10">
        <v>3</v>
      </c>
      <c r="G476" s="34"/>
      <c r="H476" s="34">
        <f t="shared" si="17"/>
        <v>0</v>
      </c>
      <c r="I476" s="35">
        <f t="shared" si="18"/>
        <v>0</v>
      </c>
    </row>
    <row r="477" spans="2:9" ht="22.5">
      <c r="B477" s="23">
        <v>401</v>
      </c>
      <c r="C477" s="11" t="s">
        <v>175</v>
      </c>
      <c r="D477" s="9" t="s">
        <v>258</v>
      </c>
      <c r="E477" s="10" t="s">
        <v>525</v>
      </c>
      <c r="F477" s="10">
        <v>3</v>
      </c>
      <c r="G477" s="34"/>
      <c r="H477" s="34">
        <f t="shared" si="17"/>
        <v>0</v>
      </c>
      <c r="I477" s="35">
        <f t="shared" si="18"/>
        <v>0</v>
      </c>
    </row>
    <row r="478" spans="2:9" ht="22.5">
      <c r="B478" s="23">
        <v>402</v>
      </c>
      <c r="C478" s="11" t="s">
        <v>175</v>
      </c>
      <c r="D478" s="9" t="s">
        <v>259</v>
      </c>
      <c r="E478" s="10" t="s">
        <v>525</v>
      </c>
      <c r="F478" s="10">
        <v>7</v>
      </c>
      <c r="G478" s="34"/>
      <c r="H478" s="34">
        <f t="shared" si="17"/>
        <v>0</v>
      </c>
      <c r="I478" s="35">
        <f t="shared" si="18"/>
        <v>0</v>
      </c>
    </row>
    <row r="479" spans="2:9" ht="22.5">
      <c r="B479" s="23">
        <v>403</v>
      </c>
      <c r="C479" s="11" t="s">
        <v>175</v>
      </c>
      <c r="D479" s="9" t="s">
        <v>260</v>
      </c>
      <c r="E479" s="10" t="s">
        <v>525</v>
      </c>
      <c r="F479" s="10">
        <v>1</v>
      </c>
      <c r="G479" s="11"/>
      <c r="H479" s="34">
        <f t="shared" si="17"/>
        <v>0</v>
      </c>
      <c r="I479" s="35">
        <f t="shared" si="18"/>
        <v>0</v>
      </c>
    </row>
    <row r="480" spans="2:9" ht="12.75">
      <c r="B480" s="20"/>
      <c r="C480" s="4"/>
      <c r="D480" s="13" t="s">
        <v>185</v>
      </c>
      <c r="E480" s="4"/>
      <c r="F480" s="28"/>
      <c r="G480" s="28"/>
      <c r="H480" s="28"/>
      <c r="I480" s="29"/>
    </row>
    <row r="481" spans="2:9" ht="12.75">
      <c r="B481" s="21"/>
      <c r="C481" s="8"/>
      <c r="D481" s="12" t="s">
        <v>269</v>
      </c>
      <c r="E481" s="8"/>
      <c r="F481" s="30"/>
      <c r="G481" s="30"/>
      <c r="H481" s="30"/>
      <c r="I481" s="31"/>
    </row>
    <row r="482" spans="2:9" ht="22.5">
      <c r="B482" s="23">
        <v>404</v>
      </c>
      <c r="C482" s="11" t="s">
        <v>202</v>
      </c>
      <c r="D482" s="9" t="s">
        <v>270</v>
      </c>
      <c r="E482" s="10" t="s">
        <v>472</v>
      </c>
      <c r="F482" s="10">
        <v>245.097</v>
      </c>
      <c r="G482" s="10"/>
      <c r="H482" s="34">
        <f t="shared" si="17"/>
        <v>0</v>
      </c>
      <c r="I482" s="35">
        <f t="shared" si="18"/>
        <v>0</v>
      </c>
    </row>
    <row r="483" spans="2:9" ht="45">
      <c r="B483" s="23">
        <v>405</v>
      </c>
      <c r="C483" s="11" t="s">
        <v>202</v>
      </c>
      <c r="D483" s="9" t="s">
        <v>271</v>
      </c>
      <c r="E483" s="10" t="s">
        <v>472</v>
      </c>
      <c r="F483" s="10">
        <v>196.078</v>
      </c>
      <c r="G483" s="10"/>
      <c r="H483" s="34">
        <f t="shared" si="17"/>
        <v>0</v>
      </c>
      <c r="I483" s="35">
        <f t="shared" si="18"/>
        <v>0</v>
      </c>
    </row>
    <row r="484" spans="2:9" ht="56.25">
      <c r="B484" s="23">
        <v>406</v>
      </c>
      <c r="C484" s="11" t="s">
        <v>202</v>
      </c>
      <c r="D484" s="9" t="s">
        <v>272</v>
      </c>
      <c r="E484" s="10" t="s">
        <v>472</v>
      </c>
      <c r="F484" s="10">
        <v>49.019</v>
      </c>
      <c r="G484" s="10"/>
      <c r="H484" s="34">
        <f t="shared" si="17"/>
        <v>0</v>
      </c>
      <c r="I484" s="35">
        <f t="shared" si="18"/>
        <v>0</v>
      </c>
    </row>
    <row r="485" spans="2:9" ht="22.5">
      <c r="B485" s="23">
        <v>407</v>
      </c>
      <c r="C485" s="11" t="s">
        <v>202</v>
      </c>
      <c r="D485" s="9" t="s">
        <v>439</v>
      </c>
      <c r="E485" s="10" t="s">
        <v>83</v>
      </c>
      <c r="F485" s="10">
        <v>1</v>
      </c>
      <c r="G485" s="10"/>
      <c r="H485" s="34">
        <f t="shared" si="17"/>
        <v>0</v>
      </c>
      <c r="I485" s="35">
        <f t="shared" si="18"/>
        <v>0</v>
      </c>
    </row>
    <row r="486" spans="2:9" ht="22.5">
      <c r="B486" s="23">
        <v>408</v>
      </c>
      <c r="C486" s="11" t="s">
        <v>202</v>
      </c>
      <c r="D486" s="9" t="s">
        <v>273</v>
      </c>
      <c r="E486" s="10" t="s">
        <v>472</v>
      </c>
      <c r="F486" s="10">
        <v>15.029</v>
      </c>
      <c r="G486" s="10"/>
      <c r="H486" s="34">
        <f t="shared" si="17"/>
        <v>0</v>
      </c>
      <c r="I486" s="35">
        <f t="shared" si="18"/>
        <v>0</v>
      </c>
    </row>
    <row r="487" spans="2:9" ht="22.5">
      <c r="B487" s="23">
        <v>409</v>
      </c>
      <c r="C487" s="11" t="s">
        <v>202</v>
      </c>
      <c r="D487" s="9" t="s">
        <v>274</v>
      </c>
      <c r="E487" s="10" t="s">
        <v>457</v>
      </c>
      <c r="F487" s="10">
        <v>4.16</v>
      </c>
      <c r="G487" s="10"/>
      <c r="H487" s="34">
        <f t="shared" si="17"/>
        <v>0</v>
      </c>
      <c r="I487" s="35">
        <f t="shared" si="18"/>
        <v>0</v>
      </c>
    </row>
    <row r="488" spans="2:9" ht="22.5">
      <c r="B488" s="23">
        <v>410</v>
      </c>
      <c r="C488" s="11" t="s">
        <v>202</v>
      </c>
      <c r="D488" s="9" t="s">
        <v>275</v>
      </c>
      <c r="E488" s="10" t="s">
        <v>457</v>
      </c>
      <c r="F488" s="10">
        <v>51.63</v>
      </c>
      <c r="G488" s="10"/>
      <c r="H488" s="34">
        <f t="shared" si="17"/>
        <v>0</v>
      </c>
      <c r="I488" s="35">
        <f t="shared" si="18"/>
        <v>0</v>
      </c>
    </row>
    <row r="489" spans="2:9" ht="22.5">
      <c r="B489" s="23">
        <v>411</v>
      </c>
      <c r="C489" s="11" t="s">
        <v>202</v>
      </c>
      <c r="D489" s="9" t="s">
        <v>276</v>
      </c>
      <c r="E489" s="10" t="s">
        <v>457</v>
      </c>
      <c r="F489" s="10">
        <v>60.77</v>
      </c>
      <c r="G489" s="10"/>
      <c r="H489" s="34">
        <f t="shared" si="17"/>
        <v>0</v>
      </c>
      <c r="I489" s="35">
        <f t="shared" si="18"/>
        <v>0</v>
      </c>
    </row>
    <row r="490" spans="2:9" ht="22.5">
      <c r="B490" s="23">
        <v>412</v>
      </c>
      <c r="C490" s="11" t="s">
        <v>202</v>
      </c>
      <c r="D490" s="9" t="s">
        <v>277</v>
      </c>
      <c r="E490" s="10" t="s">
        <v>457</v>
      </c>
      <c r="F490" s="10">
        <v>44.23</v>
      </c>
      <c r="G490" s="10"/>
      <c r="H490" s="34">
        <f t="shared" si="17"/>
        <v>0</v>
      </c>
      <c r="I490" s="35">
        <f t="shared" si="18"/>
        <v>0</v>
      </c>
    </row>
    <row r="491" spans="2:9" ht="45">
      <c r="B491" s="23">
        <v>413</v>
      </c>
      <c r="C491" s="11" t="s">
        <v>202</v>
      </c>
      <c r="D491" s="9" t="s">
        <v>278</v>
      </c>
      <c r="E491" s="10" t="s">
        <v>87</v>
      </c>
      <c r="F491" s="10">
        <v>1</v>
      </c>
      <c r="G491" s="10"/>
      <c r="H491" s="34">
        <f t="shared" si="17"/>
        <v>0</v>
      </c>
      <c r="I491" s="35">
        <f t="shared" si="18"/>
        <v>0</v>
      </c>
    </row>
    <row r="492" spans="2:9" ht="22.5">
      <c r="B492" s="23">
        <v>414</v>
      </c>
      <c r="C492" s="11" t="s">
        <v>202</v>
      </c>
      <c r="D492" s="9" t="s">
        <v>279</v>
      </c>
      <c r="E492" s="10" t="s">
        <v>85</v>
      </c>
      <c r="F492" s="10">
        <v>1</v>
      </c>
      <c r="G492" s="10"/>
      <c r="H492" s="34">
        <f t="shared" si="17"/>
        <v>0</v>
      </c>
      <c r="I492" s="35">
        <f t="shared" si="18"/>
        <v>0</v>
      </c>
    </row>
    <row r="493" spans="2:9" ht="22.5">
      <c r="B493" s="23">
        <v>415</v>
      </c>
      <c r="C493" s="11" t="s">
        <v>202</v>
      </c>
      <c r="D493" s="9" t="s">
        <v>280</v>
      </c>
      <c r="E493" s="10" t="s">
        <v>87</v>
      </c>
      <c r="F493" s="10">
        <v>1</v>
      </c>
      <c r="G493" s="10"/>
      <c r="H493" s="34">
        <f t="shared" si="17"/>
        <v>0</v>
      </c>
      <c r="I493" s="35">
        <f t="shared" si="18"/>
        <v>0</v>
      </c>
    </row>
    <row r="494" spans="2:9" ht="22.5">
      <c r="B494" s="23">
        <v>416</v>
      </c>
      <c r="C494" s="11" t="s">
        <v>202</v>
      </c>
      <c r="D494" s="9" t="s">
        <v>281</v>
      </c>
      <c r="E494" s="10" t="s">
        <v>525</v>
      </c>
      <c r="F494" s="10">
        <v>3</v>
      </c>
      <c r="G494" s="10"/>
      <c r="H494" s="34">
        <f t="shared" si="17"/>
        <v>0</v>
      </c>
      <c r="I494" s="35">
        <f t="shared" si="18"/>
        <v>0</v>
      </c>
    </row>
    <row r="495" spans="2:9" ht="22.5">
      <c r="B495" s="23">
        <v>417</v>
      </c>
      <c r="C495" s="11" t="s">
        <v>202</v>
      </c>
      <c r="D495" s="9" t="s">
        <v>282</v>
      </c>
      <c r="E495" s="10" t="s">
        <v>525</v>
      </c>
      <c r="F495" s="10">
        <v>1</v>
      </c>
      <c r="G495" s="10"/>
      <c r="H495" s="34">
        <f t="shared" si="17"/>
        <v>0</v>
      </c>
      <c r="I495" s="35">
        <f t="shared" si="18"/>
        <v>0</v>
      </c>
    </row>
    <row r="496" spans="2:9" ht="22.5">
      <c r="B496" s="23">
        <v>418</v>
      </c>
      <c r="C496" s="11" t="s">
        <v>202</v>
      </c>
      <c r="D496" s="9" t="s">
        <v>283</v>
      </c>
      <c r="E496" s="10" t="s">
        <v>284</v>
      </c>
      <c r="F496" s="10">
        <v>1</v>
      </c>
      <c r="G496" s="10"/>
      <c r="H496" s="34">
        <f t="shared" si="17"/>
        <v>0</v>
      </c>
      <c r="I496" s="35">
        <f t="shared" si="18"/>
        <v>0</v>
      </c>
    </row>
    <row r="497" spans="2:9" ht="22.5">
      <c r="B497" s="23">
        <v>419</v>
      </c>
      <c r="C497" s="11" t="s">
        <v>202</v>
      </c>
      <c r="D497" s="9" t="s">
        <v>285</v>
      </c>
      <c r="E497" s="10" t="s">
        <v>286</v>
      </c>
      <c r="F497" s="10">
        <v>1</v>
      </c>
      <c r="G497" s="10"/>
      <c r="H497" s="34">
        <f t="shared" si="17"/>
        <v>0</v>
      </c>
      <c r="I497" s="35">
        <f t="shared" si="18"/>
        <v>0</v>
      </c>
    </row>
    <row r="498" spans="2:9" ht="22.5">
      <c r="B498" s="23">
        <v>420</v>
      </c>
      <c r="C498" s="11" t="s">
        <v>202</v>
      </c>
      <c r="D498" s="9" t="s">
        <v>287</v>
      </c>
      <c r="E498" s="10" t="s">
        <v>87</v>
      </c>
      <c r="F498" s="10">
        <v>3</v>
      </c>
      <c r="G498" s="10"/>
      <c r="H498" s="34">
        <f t="shared" si="17"/>
        <v>0</v>
      </c>
      <c r="I498" s="35">
        <f t="shared" si="18"/>
        <v>0</v>
      </c>
    </row>
    <row r="499" spans="2:9" ht="33.75">
      <c r="B499" s="23">
        <v>421</v>
      </c>
      <c r="C499" s="11" t="s">
        <v>202</v>
      </c>
      <c r="D499" s="9" t="s">
        <v>288</v>
      </c>
      <c r="E499" s="10" t="s">
        <v>87</v>
      </c>
      <c r="F499" s="10">
        <v>3</v>
      </c>
      <c r="G499" s="10"/>
      <c r="H499" s="34">
        <f t="shared" si="17"/>
        <v>0</v>
      </c>
      <c r="I499" s="35">
        <f t="shared" si="18"/>
        <v>0</v>
      </c>
    </row>
    <row r="500" spans="2:9" ht="22.5">
      <c r="B500" s="23">
        <v>422</v>
      </c>
      <c r="C500" s="11" t="s">
        <v>202</v>
      </c>
      <c r="D500" s="9" t="s">
        <v>289</v>
      </c>
      <c r="E500" s="10" t="s">
        <v>85</v>
      </c>
      <c r="F500" s="10">
        <v>2</v>
      </c>
      <c r="G500" s="10"/>
      <c r="H500" s="34">
        <f t="shared" si="17"/>
        <v>0</v>
      </c>
      <c r="I500" s="35">
        <f t="shared" si="18"/>
        <v>0</v>
      </c>
    </row>
    <row r="501" spans="2:9" ht="22.5">
      <c r="B501" s="23">
        <v>423</v>
      </c>
      <c r="C501" s="11" t="s">
        <v>202</v>
      </c>
      <c r="D501" s="9" t="s">
        <v>290</v>
      </c>
      <c r="E501" s="10" t="s">
        <v>85</v>
      </c>
      <c r="F501" s="10">
        <v>1</v>
      </c>
      <c r="G501" s="10"/>
      <c r="H501" s="34">
        <f t="shared" si="17"/>
        <v>0</v>
      </c>
      <c r="I501" s="35">
        <f t="shared" si="18"/>
        <v>0</v>
      </c>
    </row>
    <row r="502" spans="2:9" ht="22.5">
      <c r="B502" s="23">
        <v>424</v>
      </c>
      <c r="C502" s="11" t="s">
        <v>202</v>
      </c>
      <c r="D502" s="9" t="s">
        <v>291</v>
      </c>
      <c r="E502" s="10" t="s">
        <v>85</v>
      </c>
      <c r="F502" s="10">
        <v>3</v>
      </c>
      <c r="G502" s="10"/>
      <c r="H502" s="34">
        <f t="shared" si="17"/>
        <v>0</v>
      </c>
      <c r="I502" s="35">
        <f t="shared" si="18"/>
        <v>0</v>
      </c>
    </row>
    <row r="503" spans="2:9" ht="22.5">
      <c r="B503" s="23">
        <v>425</v>
      </c>
      <c r="C503" s="11" t="s">
        <v>202</v>
      </c>
      <c r="D503" s="9" t="s">
        <v>292</v>
      </c>
      <c r="E503" s="10" t="s">
        <v>85</v>
      </c>
      <c r="F503" s="10">
        <v>1</v>
      </c>
      <c r="G503" s="10"/>
      <c r="H503" s="34">
        <f t="shared" si="17"/>
        <v>0</v>
      </c>
      <c r="I503" s="35">
        <f t="shared" si="18"/>
        <v>0</v>
      </c>
    </row>
    <row r="504" spans="2:9" ht="22.5">
      <c r="B504" s="23">
        <v>426</v>
      </c>
      <c r="C504" s="11" t="s">
        <v>202</v>
      </c>
      <c r="D504" s="9" t="s">
        <v>293</v>
      </c>
      <c r="E504" s="10" t="s">
        <v>85</v>
      </c>
      <c r="F504" s="10">
        <v>1</v>
      </c>
      <c r="G504" s="10"/>
      <c r="H504" s="34">
        <f t="shared" si="17"/>
        <v>0</v>
      </c>
      <c r="I504" s="35">
        <f t="shared" si="18"/>
        <v>0</v>
      </c>
    </row>
    <row r="505" spans="2:9" ht="22.5">
      <c r="B505" s="23">
        <v>427</v>
      </c>
      <c r="C505" s="11" t="s">
        <v>202</v>
      </c>
      <c r="D505" s="9" t="s">
        <v>294</v>
      </c>
      <c r="E505" s="10" t="s">
        <v>85</v>
      </c>
      <c r="F505" s="10">
        <v>3</v>
      </c>
      <c r="G505" s="10"/>
      <c r="H505" s="34">
        <f t="shared" si="17"/>
        <v>0</v>
      </c>
      <c r="I505" s="35">
        <f t="shared" si="18"/>
        <v>0</v>
      </c>
    </row>
    <row r="506" spans="2:9" ht="22.5">
      <c r="B506" s="23">
        <v>428</v>
      </c>
      <c r="C506" s="11" t="s">
        <v>202</v>
      </c>
      <c r="D506" s="9" t="s">
        <v>295</v>
      </c>
      <c r="E506" s="10" t="s">
        <v>85</v>
      </c>
      <c r="F506" s="10">
        <v>4</v>
      </c>
      <c r="G506" s="10"/>
      <c r="H506" s="34">
        <f t="shared" si="17"/>
        <v>0</v>
      </c>
      <c r="I506" s="35">
        <f t="shared" si="18"/>
        <v>0</v>
      </c>
    </row>
    <row r="507" spans="2:9" ht="22.5">
      <c r="B507" s="23">
        <v>429</v>
      </c>
      <c r="C507" s="11" t="s">
        <v>202</v>
      </c>
      <c r="D507" s="9" t="s">
        <v>296</v>
      </c>
      <c r="E507" s="10" t="s">
        <v>85</v>
      </c>
      <c r="F507" s="10">
        <v>6</v>
      </c>
      <c r="G507" s="10"/>
      <c r="H507" s="34">
        <f t="shared" si="17"/>
        <v>0</v>
      </c>
      <c r="I507" s="35">
        <f t="shared" si="18"/>
        <v>0</v>
      </c>
    </row>
    <row r="508" spans="2:9" ht="22.5">
      <c r="B508" s="23">
        <v>430</v>
      </c>
      <c r="C508" s="11" t="s">
        <v>202</v>
      </c>
      <c r="D508" s="9" t="s">
        <v>297</v>
      </c>
      <c r="E508" s="10" t="s">
        <v>85</v>
      </c>
      <c r="F508" s="10">
        <v>6</v>
      </c>
      <c r="G508" s="10"/>
      <c r="H508" s="34">
        <f t="shared" si="17"/>
        <v>0</v>
      </c>
      <c r="I508" s="35">
        <f t="shared" si="18"/>
        <v>0</v>
      </c>
    </row>
    <row r="509" spans="2:9" ht="22.5">
      <c r="B509" s="23">
        <v>431</v>
      </c>
      <c r="C509" s="11" t="s">
        <v>202</v>
      </c>
      <c r="D509" s="9" t="s">
        <v>298</v>
      </c>
      <c r="E509" s="10" t="s">
        <v>85</v>
      </c>
      <c r="F509" s="10">
        <v>1</v>
      </c>
      <c r="G509" s="10"/>
      <c r="H509" s="34">
        <f t="shared" si="17"/>
        <v>0</v>
      </c>
      <c r="I509" s="35">
        <f t="shared" si="18"/>
        <v>0</v>
      </c>
    </row>
    <row r="510" spans="2:9" ht="22.5">
      <c r="B510" s="23">
        <v>432</v>
      </c>
      <c r="C510" s="11" t="s">
        <v>202</v>
      </c>
      <c r="D510" s="9" t="s">
        <v>299</v>
      </c>
      <c r="E510" s="10" t="s">
        <v>85</v>
      </c>
      <c r="F510" s="10">
        <v>5</v>
      </c>
      <c r="G510" s="10"/>
      <c r="H510" s="34">
        <f t="shared" si="17"/>
        <v>0</v>
      </c>
      <c r="I510" s="35">
        <f t="shared" si="18"/>
        <v>0</v>
      </c>
    </row>
    <row r="511" spans="2:9" ht="22.5">
      <c r="B511" s="23">
        <v>433</v>
      </c>
      <c r="C511" s="11" t="s">
        <v>202</v>
      </c>
      <c r="D511" s="9" t="s">
        <v>300</v>
      </c>
      <c r="E511" s="10" t="s">
        <v>83</v>
      </c>
      <c r="F511" s="10">
        <v>1</v>
      </c>
      <c r="G511" s="10"/>
      <c r="H511" s="34">
        <f t="shared" si="17"/>
        <v>0</v>
      </c>
      <c r="I511" s="35">
        <f t="shared" si="18"/>
        <v>0</v>
      </c>
    </row>
    <row r="512" spans="2:9" ht="22.5">
      <c r="B512" s="23">
        <v>434</v>
      </c>
      <c r="C512" s="11" t="s">
        <v>202</v>
      </c>
      <c r="D512" s="9" t="s">
        <v>301</v>
      </c>
      <c r="E512" s="10" t="s">
        <v>85</v>
      </c>
      <c r="F512" s="10">
        <v>7</v>
      </c>
      <c r="G512" s="10"/>
      <c r="H512" s="34">
        <f t="shared" si="17"/>
        <v>0</v>
      </c>
      <c r="I512" s="35">
        <f t="shared" si="18"/>
        <v>0</v>
      </c>
    </row>
    <row r="513" spans="2:9" ht="22.5">
      <c r="B513" s="23">
        <v>435</v>
      </c>
      <c r="C513" s="11" t="s">
        <v>202</v>
      </c>
      <c r="D513" s="9" t="s">
        <v>302</v>
      </c>
      <c r="E513" s="10" t="s">
        <v>83</v>
      </c>
      <c r="F513" s="10">
        <v>1</v>
      </c>
      <c r="G513" s="10"/>
      <c r="H513" s="34">
        <f t="shared" si="17"/>
        <v>0</v>
      </c>
      <c r="I513" s="35">
        <f t="shared" si="18"/>
        <v>0</v>
      </c>
    </row>
    <row r="514" spans="2:9" ht="33.75">
      <c r="B514" s="23">
        <v>436</v>
      </c>
      <c r="C514" s="11" t="s">
        <v>202</v>
      </c>
      <c r="D514" s="9" t="s">
        <v>303</v>
      </c>
      <c r="E514" s="10" t="s">
        <v>304</v>
      </c>
      <c r="F514" s="10">
        <v>0.804</v>
      </c>
      <c r="G514" s="10"/>
      <c r="H514" s="34">
        <f t="shared" si="17"/>
        <v>0</v>
      </c>
      <c r="I514" s="35">
        <f t="shared" si="18"/>
        <v>0</v>
      </c>
    </row>
    <row r="515" spans="2:9" ht="22.5">
      <c r="B515" s="23">
        <v>437</v>
      </c>
      <c r="C515" s="11" t="s">
        <v>202</v>
      </c>
      <c r="D515" s="9" t="s">
        <v>305</v>
      </c>
      <c r="E515" s="10" t="s">
        <v>306</v>
      </c>
      <c r="F515" s="10">
        <v>0.804</v>
      </c>
      <c r="G515" s="10"/>
      <c r="H515" s="34">
        <f t="shared" si="17"/>
        <v>0</v>
      </c>
      <c r="I515" s="35">
        <f t="shared" si="18"/>
        <v>0</v>
      </c>
    </row>
    <row r="516" spans="2:9" ht="22.5">
      <c r="B516" s="23">
        <v>438</v>
      </c>
      <c r="C516" s="11" t="s">
        <v>202</v>
      </c>
      <c r="D516" s="9" t="s">
        <v>307</v>
      </c>
      <c r="E516" s="10" t="s">
        <v>306</v>
      </c>
      <c r="F516" s="10">
        <v>0.804</v>
      </c>
      <c r="G516" s="10"/>
      <c r="H516" s="34">
        <f t="shared" si="17"/>
        <v>0</v>
      </c>
      <c r="I516" s="35">
        <f t="shared" si="18"/>
        <v>0</v>
      </c>
    </row>
    <row r="517" spans="2:9" ht="33.75">
      <c r="B517" s="23">
        <v>439</v>
      </c>
      <c r="C517" s="11" t="s">
        <v>202</v>
      </c>
      <c r="D517" s="9" t="s">
        <v>308</v>
      </c>
      <c r="E517" s="10" t="s">
        <v>457</v>
      </c>
      <c r="F517" s="10">
        <v>150.29</v>
      </c>
      <c r="G517" s="10"/>
      <c r="H517" s="34">
        <f t="shared" si="17"/>
        <v>0</v>
      </c>
      <c r="I517" s="35">
        <f t="shared" si="18"/>
        <v>0</v>
      </c>
    </row>
    <row r="518" spans="2:9" ht="22.5">
      <c r="B518" s="23">
        <v>440</v>
      </c>
      <c r="C518" s="11" t="s">
        <v>202</v>
      </c>
      <c r="D518" s="9" t="s">
        <v>309</v>
      </c>
      <c r="E518" s="10" t="s">
        <v>87</v>
      </c>
      <c r="F518" s="10">
        <v>11</v>
      </c>
      <c r="G518" s="10"/>
      <c r="H518" s="34">
        <f t="shared" si="17"/>
        <v>0</v>
      </c>
      <c r="I518" s="35">
        <f t="shared" si="18"/>
        <v>0</v>
      </c>
    </row>
    <row r="519" spans="2:9" ht="33.75">
      <c r="B519" s="23">
        <v>441</v>
      </c>
      <c r="C519" s="11" t="s">
        <v>202</v>
      </c>
      <c r="D519" s="9" t="s">
        <v>310</v>
      </c>
      <c r="E519" s="10" t="s">
        <v>472</v>
      </c>
      <c r="F519" s="10">
        <v>230.068</v>
      </c>
      <c r="G519" s="10"/>
      <c r="H519" s="34">
        <f t="shared" si="17"/>
        <v>0</v>
      </c>
      <c r="I519" s="35">
        <f t="shared" si="18"/>
        <v>0</v>
      </c>
    </row>
    <row r="520" spans="2:9" ht="22.5">
      <c r="B520" s="23">
        <v>442</v>
      </c>
      <c r="C520" s="11" t="s">
        <v>202</v>
      </c>
      <c r="D520" s="9" t="s">
        <v>311</v>
      </c>
      <c r="E520" s="10" t="s">
        <v>472</v>
      </c>
      <c r="F520" s="10">
        <v>230.068</v>
      </c>
      <c r="G520" s="10"/>
      <c r="H520" s="34">
        <f t="shared" si="17"/>
        <v>0</v>
      </c>
      <c r="I520" s="35">
        <f t="shared" si="18"/>
        <v>0</v>
      </c>
    </row>
    <row r="521" spans="2:9" ht="56.25">
      <c r="B521" s="23">
        <v>443</v>
      </c>
      <c r="C521" s="11" t="s">
        <v>202</v>
      </c>
      <c r="D521" s="9" t="s">
        <v>312</v>
      </c>
      <c r="E521" s="10" t="s">
        <v>472</v>
      </c>
      <c r="F521" s="10">
        <v>245.097</v>
      </c>
      <c r="G521" s="10"/>
      <c r="H521" s="34">
        <f aca="true" t="shared" si="19" ref="H521:H584">ROUND(F521*G521,2)</f>
        <v>0</v>
      </c>
      <c r="I521" s="35">
        <f aca="true" t="shared" si="20" ref="I521:I584">ROUND(H521*1.23,2)</f>
        <v>0</v>
      </c>
    </row>
    <row r="522" spans="2:9" ht="22.5">
      <c r="B522" s="23">
        <v>444</v>
      </c>
      <c r="C522" s="11" t="s">
        <v>202</v>
      </c>
      <c r="D522" s="9" t="s">
        <v>313</v>
      </c>
      <c r="E522" s="10" t="s">
        <v>465</v>
      </c>
      <c r="F522" s="10">
        <v>392.155</v>
      </c>
      <c r="G522" s="10"/>
      <c r="H522" s="34">
        <f t="shared" si="19"/>
        <v>0</v>
      </c>
      <c r="I522" s="35">
        <f t="shared" si="20"/>
        <v>0</v>
      </c>
    </row>
    <row r="523" spans="2:9" ht="22.5">
      <c r="B523" s="21"/>
      <c r="C523" s="8"/>
      <c r="D523" s="12" t="s">
        <v>314</v>
      </c>
      <c r="E523" s="8"/>
      <c r="F523" s="30"/>
      <c r="G523" s="30"/>
      <c r="H523" s="30"/>
      <c r="I523" s="31"/>
    </row>
    <row r="524" spans="2:9" ht="33.75">
      <c r="B524" s="23">
        <v>445</v>
      </c>
      <c r="C524" s="11" t="s">
        <v>202</v>
      </c>
      <c r="D524" s="9" t="s">
        <v>315</v>
      </c>
      <c r="E524" s="10" t="s">
        <v>169</v>
      </c>
      <c r="F524" s="10">
        <v>14.13</v>
      </c>
      <c r="G524" s="10"/>
      <c r="H524" s="34">
        <f t="shared" si="19"/>
        <v>0</v>
      </c>
      <c r="I524" s="35">
        <f t="shared" si="20"/>
        <v>0</v>
      </c>
    </row>
    <row r="525" spans="2:9" ht="69.75" customHeight="1">
      <c r="B525" s="23">
        <v>446</v>
      </c>
      <c r="C525" s="11" t="s">
        <v>202</v>
      </c>
      <c r="D525" s="9" t="s">
        <v>316</v>
      </c>
      <c r="E525" s="10" t="s">
        <v>457</v>
      </c>
      <c r="F525" s="10">
        <v>18</v>
      </c>
      <c r="G525" s="10"/>
      <c r="H525" s="34">
        <f t="shared" si="19"/>
        <v>0</v>
      </c>
      <c r="I525" s="35">
        <f t="shared" si="20"/>
        <v>0</v>
      </c>
    </row>
    <row r="526" spans="2:9" ht="22.5">
      <c r="B526" s="23">
        <v>447</v>
      </c>
      <c r="C526" s="11" t="s">
        <v>202</v>
      </c>
      <c r="D526" s="9" t="s">
        <v>317</v>
      </c>
      <c r="E526" s="10" t="s">
        <v>318</v>
      </c>
      <c r="F526" s="10">
        <v>3</v>
      </c>
      <c r="G526" s="10"/>
      <c r="H526" s="34">
        <f t="shared" si="19"/>
        <v>0</v>
      </c>
      <c r="I526" s="35">
        <f t="shared" si="20"/>
        <v>0</v>
      </c>
    </row>
    <row r="527" spans="2:9" ht="12.75">
      <c r="B527" s="20"/>
      <c r="C527" s="4"/>
      <c r="D527" s="13" t="s">
        <v>184</v>
      </c>
      <c r="E527" s="4"/>
      <c r="F527" s="28"/>
      <c r="G527" s="28"/>
      <c r="H527" s="28"/>
      <c r="I527" s="29"/>
    </row>
    <row r="528" spans="2:9" ht="22.5">
      <c r="B528" s="23">
        <v>448</v>
      </c>
      <c r="C528" s="11" t="s">
        <v>202</v>
      </c>
      <c r="D528" s="9" t="s">
        <v>270</v>
      </c>
      <c r="E528" s="10" t="s">
        <v>472</v>
      </c>
      <c r="F528" s="10">
        <v>34.534</v>
      </c>
      <c r="G528" s="10"/>
      <c r="H528" s="34">
        <f t="shared" si="19"/>
        <v>0</v>
      </c>
      <c r="I528" s="35">
        <f t="shared" si="20"/>
        <v>0</v>
      </c>
    </row>
    <row r="529" spans="2:9" ht="33.75">
      <c r="B529" s="23">
        <v>449</v>
      </c>
      <c r="C529" s="11" t="s">
        <v>202</v>
      </c>
      <c r="D529" s="9" t="s">
        <v>319</v>
      </c>
      <c r="E529" s="10" t="s">
        <v>472</v>
      </c>
      <c r="F529" s="10">
        <v>27.627</v>
      </c>
      <c r="G529" s="10"/>
      <c r="H529" s="34">
        <f t="shared" si="19"/>
        <v>0</v>
      </c>
      <c r="I529" s="35">
        <f t="shared" si="20"/>
        <v>0</v>
      </c>
    </row>
    <row r="530" spans="2:9" ht="47.25" customHeight="1">
      <c r="B530" s="23">
        <v>450</v>
      </c>
      <c r="C530" s="11" t="s">
        <v>202</v>
      </c>
      <c r="D530" s="9" t="s">
        <v>320</v>
      </c>
      <c r="E530" s="10" t="s">
        <v>472</v>
      </c>
      <c r="F530" s="10">
        <v>6.907</v>
      </c>
      <c r="G530" s="10"/>
      <c r="H530" s="34">
        <f t="shared" si="19"/>
        <v>0</v>
      </c>
      <c r="I530" s="35">
        <f t="shared" si="20"/>
        <v>0</v>
      </c>
    </row>
    <row r="531" spans="2:9" ht="22.5">
      <c r="B531" s="23">
        <v>451</v>
      </c>
      <c r="C531" s="11" t="s">
        <v>202</v>
      </c>
      <c r="D531" s="9" t="s">
        <v>440</v>
      </c>
      <c r="E531" s="10" t="s">
        <v>87</v>
      </c>
      <c r="F531" s="10">
        <v>1</v>
      </c>
      <c r="G531" s="10"/>
      <c r="H531" s="34">
        <f t="shared" si="19"/>
        <v>0</v>
      </c>
      <c r="I531" s="35">
        <f t="shared" si="20"/>
        <v>0</v>
      </c>
    </row>
    <row r="532" spans="2:9" ht="22.5">
      <c r="B532" s="23">
        <v>452</v>
      </c>
      <c r="C532" s="11" t="s">
        <v>202</v>
      </c>
      <c r="D532" s="9" t="s">
        <v>273</v>
      </c>
      <c r="E532" s="10" t="s">
        <v>472</v>
      </c>
      <c r="F532" s="10">
        <v>1.575</v>
      </c>
      <c r="G532" s="10"/>
      <c r="H532" s="34">
        <f t="shared" si="19"/>
        <v>0</v>
      </c>
      <c r="I532" s="35">
        <f t="shared" si="20"/>
        <v>0</v>
      </c>
    </row>
    <row r="533" spans="2:9" ht="22.5">
      <c r="B533" s="23">
        <v>453</v>
      </c>
      <c r="C533" s="11" t="s">
        <v>202</v>
      </c>
      <c r="D533" s="9" t="s">
        <v>321</v>
      </c>
      <c r="E533" s="10" t="s">
        <v>457</v>
      </c>
      <c r="F533" s="10">
        <v>1.91</v>
      </c>
      <c r="G533" s="10"/>
      <c r="H533" s="34">
        <f t="shared" si="19"/>
        <v>0</v>
      </c>
      <c r="I533" s="35">
        <f t="shared" si="20"/>
        <v>0</v>
      </c>
    </row>
    <row r="534" spans="2:9" ht="22.5">
      <c r="B534" s="23">
        <v>454</v>
      </c>
      <c r="C534" s="11" t="s">
        <v>202</v>
      </c>
      <c r="D534" s="9" t="s">
        <v>322</v>
      </c>
      <c r="E534" s="10" t="s">
        <v>457</v>
      </c>
      <c r="F534" s="10">
        <v>28.57</v>
      </c>
      <c r="G534" s="10"/>
      <c r="H534" s="34">
        <f t="shared" si="19"/>
        <v>0</v>
      </c>
      <c r="I534" s="35">
        <f t="shared" si="20"/>
        <v>0</v>
      </c>
    </row>
    <row r="535" spans="2:9" ht="22.5">
      <c r="B535" s="23">
        <v>455</v>
      </c>
      <c r="C535" s="11" t="s">
        <v>202</v>
      </c>
      <c r="D535" s="9" t="s">
        <v>323</v>
      </c>
      <c r="E535" s="10" t="s">
        <v>525</v>
      </c>
      <c r="F535" s="10">
        <v>4</v>
      </c>
      <c r="G535" s="10"/>
      <c r="H535" s="34">
        <f t="shared" si="19"/>
        <v>0</v>
      </c>
      <c r="I535" s="35">
        <f t="shared" si="20"/>
        <v>0</v>
      </c>
    </row>
    <row r="536" spans="2:9" ht="33.75">
      <c r="B536" s="23">
        <v>456</v>
      </c>
      <c r="C536" s="11" t="s">
        <v>202</v>
      </c>
      <c r="D536" s="9" t="s">
        <v>324</v>
      </c>
      <c r="E536" s="10" t="s">
        <v>525</v>
      </c>
      <c r="F536" s="10">
        <v>1</v>
      </c>
      <c r="G536" s="10"/>
      <c r="H536" s="34">
        <f t="shared" si="19"/>
        <v>0</v>
      </c>
      <c r="I536" s="35">
        <f t="shared" si="20"/>
        <v>0</v>
      </c>
    </row>
    <row r="537" spans="2:9" ht="33.75">
      <c r="B537" s="23">
        <v>457</v>
      </c>
      <c r="C537" s="11" t="s">
        <v>202</v>
      </c>
      <c r="D537" s="9" t="s">
        <v>310</v>
      </c>
      <c r="E537" s="10" t="s">
        <v>472</v>
      </c>
      <c r="F537" s="10">
        <v>32.959</v>
      </c>
      <c r="G537" s="10"/>
      <c r="H537" s="34">
        <f t="shared" si="19"/>
        <v>0</v>
      </c>
      <c r="I537" s="35">
        <f t="shared" si="20"/>
        <v>0</v>
      </c>
    </row>
    <row r="538" spans="2:9" ht="22.5">
      <c r="B538" s="23">
        <v>458</v>
      </c>
      <c r="C538" s="11" t="s">
        <v>202</v>
      </c>
      <c r="D538" s="9" t="s">
        <v>311</v>
      </c>
      <c r="E538" s="10" t="s">
        <v>472</v>
      </c>
      <c r="F538" s="10">
        <v>32.959</v>
      </c>
      <c r="G538" s="10"/>
      <c r="H538" s="34">
        <f t="shared" si="19"/>
        <v>0</v>
      </c>
      <c r="I538" s="35">
        <f t="shared" si="20"/>
        <v>0</v>
      </c>
    </row>
    <row r="539" spans="2:9" ht="33.75">
      <c r="B539" s="23">
        <v>459</v>
      </c>
      <c r="C539" s="11" t="s">
        <v>202</v>
      </c>
      <c r="D539" s="9" t="s">
        <v>325</v>
      </c>
      <c r="E539" s="10" t="s">
        <v>326</v>
      </c>
      <c r="F539" s="10">
        <v>3</v>
      </c>
      <c r="G539" s="10"/>
      <c r="H539" s="34">
        <f t="shared" si="19"/>
        <v>0</v>
      </c>
      <c r="I539" s="35">
        <f t="shared" si="20"/>
        <v>0</v>
      </c>
    </row>
    <row r="540" spans="2:9" ht="56.25">
      <c r="B540" s="23">
        <v>460</v>
      </c>
      <c r="C540" s="11" t="s">
        <v>202</v>
      </c>
      <c r="D540" s="9" t="s">
        <v>312</v>
      </c>
      <c r="E540" s="10" t="s">
        <v>472</v>
      </c>
      <c r="F540" s="10">
        <v>34.534</v>
      </c>
      <c r="G540" s="10"/>
      <c r="H540" s="34">
        <f t="shared" si="19"/>
        <v>0</v>
      </c>
      <c r="I540" s="35">
        <f t="shared" si="20"/>
        <v>0</v>
      </c>
    </row>
    <row r="541" spans="2:9" ht="22.5">
      <c r="B541" s="23">
        <v>461</v>
      </c>
      <c r="C541" s="11" t="s">
        <v>202</v>
      </c>
      <c r="D541" s="9" t="s">
        <v>313</v>
      </c>
      <c r="E541" s="10" t="s">
        <v>465</v>
      </c>
      <c r="F541" s="10">
        <v>55.254</v>
      </c>
      <c r="G541" s="10"/>
      <c r="H541" s="34">
        <f t="shared" si="19"/>
        <v>0</v>
      </c>
      <c r="I541" s="35">
        <f t="shared" si="20"/>
        <v>0</v>
      </c>
    </row>
    <row r="542" spans="2:9" ht="12.75">
      <c r="B542" s="20"/>
      <c r="C542" s="4"/>
      <c r="D542" s="13" t="s">
        <v>183</v>
      </c>
      <c r="E542" s="4"/>
      <c r="F542" s="28"/>
      <c r="G542" s="28"/>
      <c r="H542" s="28"/>
      <c r="I542" s="29"/>
    </row>
    <row r="543" spans="2:9" ht="22.5">
      <c r="B543" s="23">
        <v>462</v>
      </c>
      <c r="C543" s="11" t="s">
        <v>202</v>
      </c>
      <c r="D543" s="9" t="s">
        <v>270</v>
      </c>
      <c r="E543" s="10" t="s">
        <v>472</v>
      </c>
      <c r="F543" s="10">
        <v>293.055</v>
      </c>
      <c r="G543" s="10"/>
      <c r="H543" s="34">
        <f t="shared" si="19"/>
        <v>0</v>
      </c>
      <c r="I543" s="35">
        <f t="shared" si="20"/>
        <v>0</v>
      </c>
    </row>
    <row r="544" spans="2:9" ht="33.75">
      <c r="B544" s="23">
        <v>463</v>
      </c>
      <c r="C544" s="11" t="s">
        <v>202</v>
      </c>
      <c r="D544" s="9" t="s">
        <v>327</v>
      </c>
      <c r="E544" s="10" t="s">
        <v>472</v>
      </c>
      <c r="F544" s="10">
        <v>234.444</v>
      </c>
      <c r="G544" s="10"/>
      <c r="H544" s="34">
        <f t="shared" si="19"/>
        <v>0</v>
      </c>
      <c r="I544" s="35">
        <f t="shared" si="20"/>
        <v>0</v>
      </c>
    </row>
    <row r="545" spans="2:9" ht="56.25">
      <c r="B545" s="23">
        <v>464</v>
      </c>
      <c r="C545" s="11" t="s">
        <v>202</v>
      </c>
      <c r="D545" s="9" t="s">
        <v>328</v>
      </c>
      <c r="E545" s="10" t="s">
        <v>472</v>
      </c>
      <c r="F545" s="10">
        <v>58.611</v>
      </c>
      <c r="G545" s="10"/>
      <c r="H545" s="34">
        <f t="shared" si="19"/>
        <v>0</v>
      </c>
      <c r="I545" s="35">
        <f t="shared" si="20"/>
        <v>0</v>
      </c>
    </row>
    <row r="546" spans="2:9" ht="33.75">
      <c r="B546" s="23">
        <v>465</v>
      </c>
      <c r="C546" s="11" t="s">
        <v>202</v>
      </c>
      <c r="D546" s="9" t="s">
        <v>329</v>
      </c>
      <c r="E546" s="10" t="s">
        <v>472</v>
      </c>
      <c r="F546" s="10">
        <v>293.055</v>
      </c>
      <c r="G546" s="10"/>
      <c r="H546" s="34">
        <f t="shared" si="19"/>
        <v>0</v>
      </c>
      <c r="I546" s="35">
        <f t="shared" si="20"/>
        <v>0</v>
      </c>
    </row>
    <row r="547" spans="2:9" ht="22.5">
      <c r="B547" s="23">
        <v>466</v>
      </c>
      <c r="C547" s="11" t="s">
        <v>202</v>
      </c>
      <c r="D547" s="9" t="s">
        <v>313</v>
      </c>
      <c r="E547" s="10" t="s">
        <v>465</v>
      </c>
      <c r="F547" s="10">
        <v>468.888</v>
      </c>
      <c r="G547" s="10"/>
      <c r="H547" s="34">
        <f t="shared" si="19"/>
        <v>0</v>
      </c>
      <c r="I547" s="35">
        <f t="shared" si="20"/>
        <v>0</v>
      </c>
    </row>
    <row r="548" spans="2:9" ht="22.5">
      <c r="B548" s="23">
        <v>467</v>
      </c>
      <c r="C548" s="11" t="s">
        <v>202</v>
      </c>
      <c r="D548" s="9" t="s">
        <v>441</v>
      </c>
      <c r="E548" s="10" t="s">
        <v>87</v>
      </c>
      <c r="F548" s="10">
        <v>1</v>
      </c>
      <c r="G548" s="10"/>
      <c r="H548" s="34">
        <f t="shared" si="19"/>
        <v>0</v>
      </c>
      <c r="I548" s="35">
        <f t="shared" si="20"/>
        <v>0</v>
      </c>
    </row>
    <row r="549" spans="2:9" ht="22.5">
      <c r="B549" s="23">
        <v>468</v>
      </c>
      <c r="C549" s="11" t="s">
        <v>202</v>
      </c>
      <c r="D549" s="9" t="s">
        <v>273</v>
      </c>
      <c r="E549" s="10" t="s">
        <v>472</v>
      </c>
      <c r="F549" s="10">
        <v>12.048</v>
      </c>
      <c r="G549" s="10"/>
      <c r="H549" s="34">
        <f t="shared" si="19"/>
        <v>0</v>
      </c>
      <c r="I549" s="35">
        <f t="shared" si="20"/>
        <v>0</v>
      </c>
    </row>
    <row r="550" spans="2:9" ht="22.5">
      <c r="B550" s="23">
        <v>469</v>
      </c>
      <c r="C550" s="11" t="s">
        <v>202</v>
      </c>
      <c r="D550" s="9" t="s">
        <v>330</v>
      </c>
      <c r="E550" s="10" t="s">
        <v>457</v>
      </c>
      <c r="F550" s="10">
        <v>59.12</v>
      </c>
      <c r="G550" s="10"/>
      <c r="H550" s="34">
        <f t="shared" si="19"/>
        <v>0</v>
      </c>
      <c r="I550" s="35">
        <f t="shared" si="20"/>
        <v>0</v>
      </c>
    </row>
    <row r="551" spans="2:9" ht="22.5">
      <c r="B551" s="23">
        <v>470</v>
      </c>
      <c r="C551" s="11" t="s">
        <v>202</v>
      </c>
      <c r="D551" s="9" t="s">
        <v>331</v>
      </c>
      <c r="E551" s="10" t="s">
        <v>457</v>
      </c>
      <c r="F551" s="10">
        <v>22.84</v>
      </c>
      <c r="G551" s="10"/>
      <c r="H551" s="34">
        <f t="shared" si="19"/>
        <v>0</v>
      </c>
      <c r="I551" s="35">
        <f t="shared" si="20"/>
        <v>0</v>
      </c>
    </row>
    <row r="552" spans="2:9" ht="22.5">
      <c r="B552" s="23">
        <v>471</v>
      </c>
      <c r="C552" s="11" t="s">
        <v>202</v>
      </c>
      <c r="D552" s="9" t="s">
        <v>332</v>
      </c>
      <c r="E552" s="10" t="s">
        <v>457</v>
      </c>
      <c r="F552" s="10">
        <v>43.22</v>
      </c>
      <c r="G552" s="10"/>
      <c r="H552" s="34">
        <f t="shared" si="19"/>
        <v>0</v>
      </c>
      <c r="I552" s="35">
        <f t="shared" si="20"/>
        <v>0</v>
      </c>
    </row>
    <row r="553" spans="2:9" ht="33.75">
      <c r="B553" s="23">
        <v>472</v>
      </c>
      <c r="C553" s="11" t="s">
        <v>202</v>
      </c>
      <c r="D553" s="9" t="s">
        <v>333</v>
      </c>
      <c r="E553" s="10" t="s">
        <v>457</v>
      </c>
      <c r="F553" s="10">
        <v>249</v>
      </c>
      <c r="G553" s="10"/>
      <c r="H553" s="34">
        <f t="shared" si="19"/>
        <v>0</v>
      </c>
      <c r="I553" s="35">
        <f t="shared" si="20"/>
        <v>0</v>
      </c>
    </row>
    <row r="554" spans="2:9" ht="22.5">
      <c r="B554" s="23">
        <v>473</v>
      </c>
      <c r="C554" s="11" t="s">
        <v>202</v>
      </c>
      <c r="D554" s="9" t="s">
        <v>334</v>
      </c>
      <c r="E554" s="10" t="s">
        <v>83</v>
      </c>
      <c r="F554" s="10">
        <v>7</v>
      </c>
      <c r="G554" s="10"/>
      <c r="H554" s="34">
        <f t="shared" si="19"/>
        <v>0</v>
      </c>
      <c r="I554" s="35">
        <f t="shared" si="20"/>
        <v>0</v>
      </c>
    </row>
    <row r="555" spans="2:9" ht="22.5">
      <c r="B555" s="23">
        <v>474</v>
      </c>
      <c r="C555" s="11" t="s">
        <v>202</v>
      </c>
      <c r="D555" s="9" t="s">
        <v>335</v>
      </c>
      <c r="E555" s="10" t="s">
        <v>457</v>
      </c>
      <c r="F555" s="10">
        <v>4</v>
      </c>
      <c r="G555" s="10"/>
      <c r="H555" s="34">
        <f t="shared" si="19"/>
        <v>0</v>
      </c>
      <c r="I555" s="35">
        <f t="shared" si="20"/>
        <v>0</v>
      </c>
    </row>
    <row r="556" spans="2:9" ht="33.75">
      <c r="B556" s="23">
        <v>475</v>
      </c>
      <c r="C556" s="11" t="s">
        <v>202</v>
      </c>
      <c r="D556" s="9" t="s">
        <v>336</v>
      </c>
      <c r="E556" s="10" t="s">
        <v>286</v>
      </c>
      <c r="F556" s="10">
        <v>4</v>
      </c>
      <c r="G556" s="10"/>
      <c r="H556" s="34">
        <f t="shared" si="19"/>
        <v>0</v>
      </c>
      <c r="I556" s="35">
        <f t="shared" si="20"/>
        <v>0</v>
      </c>
    </row>
    <row r="557" spans="2:9" ht="33.75">
      <c r="B557" s="23">
        <v>476</v>
      </c>
      <c r="C557" s="11" t="s">
        <v>202</v>
      </c>
      <c r="D557" s="9" t="s">
        <v>337</v>
      </c>
      <c r="E557" s="10" t="s">
        <v>338</v>
      </c>
      <c r="F557" s="10">
        <v>-9</v>
      </c>
      <c r="G557" s="10"/>
      <c r="H557" s="34">
        <f t="shared" si="19"/>
        <v>0</v>
      </c>
      <c r="I557" s="35">
        <f t="shared" si="20"/>
        <v>0</v>
      </c>
    </row>
    <row r="558" spans="2:9" ht="22.5">
      <c r="B558" s="23">
        <v>477</v>
      </c>
      <c r="C558" s="11" t="s">
        <v>202</v>
      </c>
      <c r="D558" s="9" t="s">
        <v>339</v>
      </c>
      <c r="E558" s="10" t="s">
        <v>525</v>
      </c>
      <c r="F558" s="10">
        <v>1</v>
      </c>
      <c r="G558" s="10"/>
      <c r="H558" s="34">
        <f t="shared" si="19"/>
        <v>0</v>
      </c>
      <c r="I558" s="35">
        <f t="shared" si="20"/>
        <v>0</v>
      </c>
    </row>
    <row r="559" spans="2:9" ht="22.5">
      <c r="B559" s="23">
        <v>478</v>
      </c>
      <c r="C559" s="11" t="s">
        <v>202</v>
      </c>
      <c r="D559" s="9" t="s">
        <v>340</v>
      </c>
      <c r="E559" s="10" t="s">
        <v>525</v>
      </c>
      <c r="F559" s="10">
        <v>1</v>
      </c>
      <c r="G559" s="10"/>
      <c r="H559" s="34">
        <f t="shared" si="19"/>
        <v>0</v>
      </c>
      <c r="I559" s="35">
        <f t="shared" si="20"/>
        <v>0</v>
      </c>
    </row>
    <row r="560" spans="2:9" ht="22.5">
      <c r="B560" s="23">
        <v>479</v>
      </c>
      <c r="C560" s="11" t="s">
        <v>202</v>
      </c>
      <c r="D560" s="9" t="s">
        <v>323</v>
      </c>
      <c r="E560" s="10" t="s">
        <v>525</v>
      </c>
      <c r="F560" s="10">
        <v>1</v>
      </c>
      <c r="G560" s="10"/>
      <c r="H560" s="34">
        <f t="shared" si="19"/>
        <v>0</v>
      </c>
      <c r="I560" s="35">
        <f t="shared" si="20"/>
        <v>0</v>
      </c>
    </row>
    <row r="561" spans="2:9" ht="22.5">
      <c r="B561" s="23">
        <v>480</v>
      </c>
      <c r="C561" s="11" t="s">
        <v>202</v>
      </c>
      <c r="D561" s="9" t="s">
        <v>341</v>
      </c>
      <c r="E561" s="10" t="s">
        <v>525</v>
      </c>
      <c r="F561" s="10">
        <v>3</v>
      </c>
      <c r="G561" s="10"/>
      <c r="H561" s="34">
        <f t="shared" si="19"/>
        <v>0</v>
      </c>
      <c r="I561" s="35">
        <f t="shared" si="20"/>
        <v>0</v>
      </c>
    </row>
    <row r="562" spans="2:9" ht="22.5">
      <c r="B562" s="23">
        <v>481</v>
      </c>
      <c r="C562" s="11" t="s">
        <v>202</v>
      </c>
      <c r="D562" s="9" t="s">
        <v>342</v>
      </c>
      <c r="E562" s="10" t="s">
        <v>525</v>
      </c>
      <c r="F562" s="10">
        <v>1</v>
      </c>
      <c r="G562" s="10"/>
      <c r="H562" s="34">
        <f t="shared" si="19"/>
        <v>0</v>
      </c>
      <c r="I562" s="35">
        <f t="shared" si="20"/>
        <v>0</v>
      </c>
    </row>
    <row r="563" spans="2:9" ht="22.5">
      <c r="B563" s="23">
        <v>482</v>
      </c>
      <c r="C563" s="11" t="s">
        <v>202</v>
      </c>
      <c r="D563" s="9" t="s">
        <v>343</v>
      </c>
      <c r="E563" s="10" t="s">
        <v>525</v>
      </c>
      <c r="F563" s="10">
        <v>4</v>
      </c>
      <c r="G563" s="10"/>
      <c r="H563" s="34">
        <f t="shared" si="19"/>
        <v>0</v>
      </c>
      <c r="I563" s="35">
        <f t="shared" si="20"/>
        <v>0</v>
      </c>
    </row>
    <row r="564" spans="2:9" ht="33.75">
      <c r="B564" s="23">
        <v>483</v>
      </c>
      <c r="C564" s="11" t="s">
        <v>202</v>
      </c>
      <c r="D564" s="9" t="s">
        <v>310</v>
      </c>
      <c r="E564" s="10" t="s">
        <v>472</v>
      </c>
      <c r="F564" s="10">
        <v>281.007</v>
      </c>
      <c r="G564" s="10"/>
      <c r="H564" s="34">
        <f t="shared" si="19"/>
        <v>0</v>
      </c>
      <c r="I564" s="35">
        <f t="shared" si="20"/>
        <v>0</v>
      </c>
    </row>
    <row r="565" spans="2:9" ht="22.5">
      <c r="B565" s="23">
        <v>484</v>
      </c>
      <c r="C565" s="11" t="s">
        <v>202</v>
      </c>
      <c r="D565" s="9" t="s">
        <v>311</v>
      </c>
      <c r="E565" s="10" t="s">
        <v>472</v>
      </c>
      <c r="F565" s="10">
        <v>281.007</v>
      </c>
      <c r="G565" s="10"/>
      <c r="H565" s="34">
        <f t="shared" si="19"/>
        <v>0</v>
      </c>
      <c r="I565" s="35">
        <f t="shared" si="20"/>
        <v>0</v>
      </c>
    </row>
    <row r="566" spans="2:9" ht="33.75">
      <c r="B566" s="23">
        <v>485</v>
      </c>
      <c r="C566" s="11" t="s">
        <v>202</v>
      </c>
      <c r="D566" s="9" t="s">
        <v>325</v>
      </c>
      <c r="E566" s="10" t="s">
        <v>326</v>
      </c>
      <c r="F566" s="10">
        <v>20</v>
      </c>
      <c r="G566" s="10"/>
      <c r="H566" s="34">
        <f t="shared" si="19"/>
        <v>0</v>
      </c>
      <c r="I566" s="35">
        <f t="shared" si="20"/>
        <v>0</v>
      </c>
    </row>
    <row r="567" spans="2:9" ht="22.5">
      <c r="B567" s="20"/>
      <c r="C567" s="4"/>
      <c r="D567" s="51" t="s">
        <v>491</v>
      </c>
      <c r="E567" s="4"/>
      <c r="F567" s="28"/>
      <c r="G567" s="28"/>
      <c r="H567" s="28"/>
      <c r="I567" s="29"/>
    </row>
    <row r="568" spans="2:9" ht="56.25">
      <c r="B568" s="23">
        <v>486</v>
      </c>
      <c r="C568" s="11" t="s">
        <v>202</v>
      </c>
      <c r="D568" s="9" t="s">
        <v>344</v>
      </c>
      <c r="E568" s="10" t="s">
        <v>169</v>
      </c>
      <c r="F568" s="10">
        <v>1.507</v>
      </c>
      <c r="G568" s="10"/>
      <c r="H568" s="34">
        <f t="shared" si="19"/>
        <v>0</v>
      </c>
      <c r="I568" s="35">
        <f t="shared" si="20"/>
        <v>0</v>
      </c>
    </row>
    <row r="569" spans="2:9" ht="22.5">
      <c r="B569" s="23">
        <v>487</v>
      </c>
      <c r="C569" s="11" t="s">
        <v>202</v>
      </c>
      <c r="D569" s="9" t="s">
        <v>345</v>
      </c>
      <c r="E569" s="10" t="s">
        <v>85</v>
      </c>
      <c r="F569" s="10">
        <v>2</v>
      </c>
      <c r="G569" s="10"/>
      <c r="H569" s="34">
        <f t="shared" si="19"/>
        <v>0</v>
      </c>
      <c r="I569" s="35">
        <f t="shared" si="20"/>
        <v>0</v>
      </c>
    </row>
    <row r="570" spans="2:9" ht="33.75">
      <c r="B570" s="23">
        <v>488</v>
      </c>
      <c r="C570" s="11" t="s">
        <v>202</v>
      </c>
      <c r="D570" s="9" t="s">
        <v>346</v>
      </c>
      <c r="E570" s="10" t="s">
        <v>85</v>
      </c>
      <c r="F570" s="10">
        <v>8</v>
      </c>
      <c r="G570" s="10"/>
      <c r="H570" s="34">
        <f t="shared" si="19"/>
        <v>0</v>
      </c>
      <c r="I570" s="35">
        <f t="shared" si="20"/>
        <v>0</v>
      </c>
    </row>
    <row r="571" spans="2:9" ht="22.5">
      <c r="B571" s="23">
        <v>489</v>
      </c>
      <c r="C571" s="11" t="s">
        <v>202</v>
      </c>
      <c r="D571" s="9" t="s">
        <v>347</v>
      </c>
      <c r="E571" s="10" t="s">
        <v>85</v>
      </c>
      <c r="F571" s="10">
        <v>1</v>
      </c>
      <c r="G571" s="10"/>
      <c r="H571" s="34">
        <f t="shared" si="19"/>
        <v>0</v>
      </c>
      <c r="I571" s="35">
        <f t="shared" si="20"/>
        <v>0</v>
      </c>
    </row>
    <row r="572" spans="2:9" ht="22.5">
      <c r="B572" s="23">
        <v>490</v>
      </c>
      <c r="C572" s="11" t="s">
        <v>202</v>
      </c>
      <c r="D572" s="9" t="s">
        <v>348</v>
      </c>
      <c r="E572" s="10" t="s">
        <v>349</v>
      </c>
      <c r="F572" s="10">
        <v>1</v>
      </c>
      <c r="G572" s="10"/>
      <c r="H572" s="34">
        <f t="shared" si="19"/>
        <v>0</v>
      </c>
      <c r="I572" s="35">
        <f t="shared" si="20"/>
        <v>0</v>
      </c>
    </row>
    <row r="573" spans="2:9" ht="12.75">
      <c r="B573" s="20"/>
      <c r="C573" s="4"/>
      <c r="D573" s="13" t="s">
        <v>201</v>
      </c>
      <c r="E573" s="4"/>
      <c r="F573" s="28"/>
      <c r="G573" s="28"/>
      <c r="H573" s="28"/>
      <c r="I573" s="29"/>
    </row>
    <row r="574" spans="2:9" ht="22.5">
      <c r="B574" s="23">
        <v>491</v>
      </c>
      <c r="C574" s="11" t="s">
        <v>203</v>
      </c>
      <c r="D574" s="9" t="s">
        <v>270</v>
      </c>
      <c r="E574" s="10" t="s">
        <v>472</v>
      </c>
      <c r="F574" s="10">
        <v>66.015</v>
      </c>
      <c r="G574" s="11"/>
      <c r="H574" s="34">
        <f t="shared" si="19"/>
        <v>0</v>
      </c>
      <c r="I574" s="35">
        <f t="shared" si="20"/>
        <v>0</v>
      </c>
    </row>
    <row r="575" spans="2:9" ht="33.75">
      <c r="B575" s="23">
        <v>492</v>
      </c>
      <c r="C575" s="11" t="s">
        <v>203</v>
      </c>
      <c r="D575" s="9" t="s">
        <v>188</v>
      </c>
      <c r="E575" s="10" t="s">
        <v>472</v>
      </c>
      <c r="F575" s="10">
        <v>52.812</v>
      </c>
      <c r="G575" s="11"/>
      <c r="H575" s="34">
        <f t="shared" si="19"/>
        <v>0</v>
      </c>
      <c r="I575" s="35">
        <f t="shared" si="20"/>
        <v>0</v>
      </c>
    </row>
    <row r="576" spans="2:9" ht="48.75" customHeight="1">
      <c r="B576" s="23">
        <v>493</v>
      </c>
      <c r="C576" s="11" t="s">
        <v>203</v>
      </c>
      <c r="D576" s="9" t="s">
        <v>320</v>
      </c>
      <c r="E576" s="10" t="s">
        <v>472</v>
      </c>
      <c r="F576" s="10">
        <v>13.203</v>
      </c>
      <c r="G576" s="11"/>
      <c r="H576" s="34">
        <f t="shared" si="19"/>
        <v>0</v>
      </c>
      <c r="I576" s="35">
        <f t="shared" si="20"/>
        <v>0</v>
      </c>
    </row>
    <row r="577" spans="2:9" ht="22.5">
      <c r="B577" s="23">
        <v>494</v>
      </c>
      <c r="C577" s="11" t="s">
        <v>203</v>
      </c>
      <c r="D577" s="9" t="s">
        <v>189</v>
      </c>
      <c r="E577" s="10" t="s">
        <v>472</v>
      </c>
      <c r="F577" s="10">
        <v>8.763</v>
      </c>
      <c r="G577" s="11"/>
      <c r="H577" s="34">
        <f t="shared" si="19"/>
        <v>0</v>
      </c>
      <c r="I577" s="35">
        <f t="shared" si="20"/>
        <v>0</v>
      </c>
    </row>
    <row r="578" spans="2:9" ht="33.75">
      <c r="B578" s="23">
        <v>495</v>
      </c>
      <c r="C578" s="11" t="s">
        <v>203</v>
      </c>
      <c r="D578" s="9" t="s">
        <v>190</v>
      </c>
      <c r="E578" s="10" t="s">
        <v>457</v>
      </c>
      <c r="F578" s="10">
        <v>58.42</v>
      </c>
      <c r="G578" s="11"/>
      <c r="H578" s="34">
        <f t="shared" si="19"/>
        <v>0</v>
      </c>
      <c r="I578" s="35">
        <f t="shared" si="20"/>
        <v>0</v>
      </c>
    </row>
    <row r="579" spans="2:9" ht="33.75">
      <c r="B579" s="23">
        <v>496</v>
      </c>
      <c r="C579" s="11" t="s">
        <v>203</v>
      </c>
      <c r="D579" s="9" t="s">
        <v>191</v>
      </c>
      <c r="E579" s="10" t="s">
        <v>87</v>
      </c>
      <c r="F579" s="10">
        <v>1</v>
      </c>
      <c r="G579" s="11"/>
      <c r="H579" s="34">
        <f t="shared" si="19"/>
        <v>0</v>
      </c>
      <c r="I579" s="35">
        <f t="shared" si="20"/>
        <v>0</v>
      </c>
    </row>
    <row r="580" spans="2:9" ht="22.5">
      <c r="B580" s="23">
        <v>497</v>
      </c>
      <c r="C580" s="11" t="s">
        <v>203</v>
      </c>
      <c r="D580" s="9" t="s">
        <v>192</v>
      </c>
      <c r="E580" s="10" t="s">
        <v>85</v>
      </c>
      <c r="F580" s="10">
        <v>1</v>
      </c>
      <c r="G580" s="11"/>
      <c r="H580" s="34">
        <f t="shared" si="19"/>
        <v>0</v>
      </c>
      <c r="I580" s="35">
        <f t="shared" si="20"/>
        <v>0</v>
      </c>
    </row>
    <row r="581" spans="2:9" ht="22.5">
      <c r="B581" s="23">
        <v>498</v>
      </c>
      <c r="C581" s="11" t="s">
        <v>203</v>
      </c>
      <c r="D581" s="9" t="s">
        <v>193</v>
      </c>
      <c r="E581" s="10" t="s">
        <v>85</v>
      </c>
      <c r="F581" s="10">
        <v>1</v>
      </c>
      <c r="G581" s="11"/>
      <c r="H581" s="34">
        <f t="shared" si="19"/>
        <v>0</v>
      </c>
      <c r="I581" s="35">
        <f t="shared" si="20"/>
        <v>0</v>
      </c>
    </row>
    <row r="582" spans="2:9" ht="22.5">
      <c r="B582" s="23">
        <v>499</v>
      </c>
      <c r="C582" s="11" t="s">
        <v>203</v>
      </c>
      <c r="D582" s="9" t="s">
        <v>194</v>
      </c>
      <c r="E582" s="10" t="s">
        <v>85</v>
      </c>
      <c r="F582" s="10">
        <v>13</v>
      </c>
      <c r="G582" s="11"/>
      <c r="H582" s="34">
        <f t="shared" si="19"/>
        <v>0</v>
      </c>
      <c r="I582" s="35">
        <f t="shared" si="20"/>
        <v>0</v>
      </c>
    </row>
    <row r="583" spans="2:9" ht="22.5">
      <c r="B583" s="23">
        <v>500</v>
      </c>
      <c r="C583" s="11" t="s">
        <v>203</v>
      </c>
      <c r="D583" s="9" t="s">
        <v>195</v>
      </c>
      <c r="E583" s="10" t="s">
        <v>85</v>
      </c>
      <c r="F583" s="10">
        <v>2</v>
      </c>
      <c r="G583" s="11"/>
      <c r="H583" s="34">
        <f t="shared" si="19"/>
        <v>0</v>
      </c>
      <c r="I583" s="35">
        <f t="shared" si="20"/>
        <v>0</v>
      </c>
    </row>
    <row r="584" spans="2:9" ht="22.5">
      <c r="B584" s="23">
        <v>501</v>
      </c>
      <c r="C584" s="11" t="s">
        <v>203</v>
      </c>
      <c r="D584" s="9" t="s">
        <v>196</v>
      </c>
      <c r="E584" s="10" t="s">
        <v>457</v>
      </c>
      <c r="F584" s="10">
        <v>58.42</v>
      </c>
      <c r="G584" s="11"/>
      <c r="H584" s="34">
        <f t="shared" si="19"/>
        <v>0</v>
      </c>
      <c r="I584" s="35">
        <f t="shared" si="20"/>
        <v>0</v>
      </c>
    </row>
    <row r="585" spans="2:9" ht="22.5">
      <c r="B585" s="23">
        <v>502</v>
      </c>
      <c r="C585" s="11" t="s">
        <v>203</v>
      </c>
      <c r="D585" s="9" t="s">
        <v>197</v>
      </c>
      <c r="E585" s="10" t="s">
        <v>457</v>
      </c>
      <c r="F585" s="10">
        <v>58.42</v>
      </c>
      <c r="G585" s="11"/>
      <c r="H585" s="34">
        <f aca="true" t="shared" si="21" ref="H585:H648">ROUND(F585*G585,2)</f>
        <v>0</v>
      </c>
      <c r="I585" s="35">
        <f aca="true" t="shared" si="22" ref="I585:I648">ROUND(H585*1.23,2)</f>
        <v>0</v>
      </c>
    </row>
    <row r="586" spans="2:9" ht="22.5">
      <c r="B586" s="23">
        <v>503</v>
      </c>
      <c r="C586" s="11" t="s">
        <v>203</v>
      </c>
      <c r="D586" s="9" t="s">
        <v>198</v>
      </c>
      <c r="E586" s="10" t="s">
        <v>457</v>
      </c>
      <c r="F586" s="10">
        <v>58.42</v>
      </c>
      <c r="G586" s="11"/>
      <c r="H586" s="34">
        <f t="shared" si="21"/>
        <v>0</v>
      </c>
      <c r="I586" s="35">
        <f t="shared" si="22"/>
        <v>0</v>
      </c>
    </row>
    <row r="587" spans="2:9" ht="22.5">
      <c r="B587" s="23">
        <v>504</v>
      </c>
      <c r="C587" s="11" t="s">
        <v>203</v>
      </c>
      <c r="D587" s="9" t="s">
        <v>199</v>
      </c>
      <c r="E587" s="10" t="s">
        <v>472</v>
      </c>
      <c r="F587" s="10">
        <v>28.036</v>
      </c>
      <c r="G587" s="11"/>
      <c r="H587" s="34">
        <f t="shared" si="21"/>
        <v>0</v>
      </c>
      <c r="I587" s="35">
        <f t="shared" si="22"/>
        <v>0</v>
      </c>
    </row>
    <row r="588" spans="2:9" ht="33.75">
      <c r="B588" s="23">
        <v>505</v>
      </c>
      <c r="C588" s="11" t="s">
        <v>203</v>
      </c>
      <c r="D588" s="9" t="s">
        <v>200</v>
      </c>
      <c r="E588" s="10" t="s">
        <v>472</v>
      </c>
      <c r="F588" s="10">
        <v>29.216</v>
      </c>
      <c r="G588" s="11"/>
      <c r="H588" s="34">
        <f t="shared" si="21"/>
        <v>0</v>
      </c>
      <c r="I588" s="35">
        <f t="shared" si="22"/>
        <v>0</v>
      </c>
    </row>
    <row r="589" spans="2:9" ht="22.5">
      <c r="B589" s="23">
        <v>506</v>
      </c>
      <c r="C589" s="11" t="s">
        <v>203</v>
      </c>
      <c r="D589" s="9" t="s">
        <v>311</v>
      </c>
      <c r="E589" s="10" t="s">
        <v>472</v>
      </c>
      <c r="F589" s="10">
        <v>57.252</v>
      </c>
      <c r="G589" s="11"/>
      <c r="H589" s="34">
        <f t="shared" si="21"/>
        <v>0</v>
      </c>
      <c r="I589" s="35">
        <f t="shared" si="22"/>
        <v>0</v>
      </c>
    </row>
    <row r="590" spans="2:9" ht="56.25">
      <c r="B590" s="23">
        <v>507</v>
      </c>
      <c r="C590" s="11" t="s">
        <v>203</v>
      </c>
      <c r="D590" s="9" t="s">
        <v>312</v>
      </c>
      <c r="E590" s="10" t="s">
        <v>472</v>
      </c>
      <c r="F590" s="10">
        <v>36.799</v>
      </c>
      <c r="G590" s="11"/>
      <c r="H590" s="34">
        <f t="shared" si="21"/>
        <v>0</v>
      </c>
      <c r="I590" s="35">
        <f t="shared" si="22"/>
        <v>0</v>
      </c>
    </row>
    <row r="591" spans="2:9" ht="22.5">
      <c r="B591" s="23">
        <v>508</v>
      </c>
      <c r="C591" s="11" t="s">
        <v>203</v>
      </c>
      <c r="D591" s="9" t="s">
        <v>313</v>
      </c>
      <c r="E591" s="10" t="s">
        <v>465</v>
      </c>
      <c r="F591" s="10">
        <v>58.878</v>
      </c>
      <c r="G591" s="10"/>
      <c r="H591" s="34">
        <f t="shared" si="21"/>
        <v>0</v>
      </c>
      <c r="I591" s="35">
        <f t="shared" si="22"/>
        <v>0</v>
      </c>
    </row>
    <row r="592" spans="2:9" ht="12.75">
      <c r="B592" s="20"/>
      <c r="C592" s="4"/>
      <c r="D592" s="4" t="s">
        <v>154</v>
      </c>
      <c r="E592" s="4"/>
      <c r="F592" s="28"/>
      <c r="G592" s="28"/>
      <c r="H592" s="28"/>
      <c r="I592" s="29"/>
    </row>
    <row r="593" spans="2:9" ht="12.75">
      <c r="B593" s="20"/>
      <c r="C593" s="4"/>
      <c r="D593" s="13" t="s">
        <v>262</v>
      </c>
      <c r="E593" s="4"/>
      <c r="F593" s="28"/>
      <c r="G593" s="28"/>
      <c r="H593" s="28"/>
      <c r="I593" s="29"/>
    </row>
    <row r="594" spans="2:9" ht="33.75">
      <c r="B594" s="23">
        <v>509</v>
      </c>
      <c r="C594" s="11" t="s">
        <v>204</v>
      </c>
      <c r="D594" s="9" t="s">
        <v>350</v>
      </c>
      <c r="E594" s="10" t="s">
        <v>457</v>
      </c>
      <c r="F594" s="10">
        <v>967</v>
      </c>
      <c r="G594" s="11"/>
      <c r="H594" s="34">
        <f t="shared" si="21"/>
        <v>0</v>
      </c>
      <c r="I594" s="35">
        <f t="shared" si="22"/>
        <v>0</v>
      </c>
    </row>
    <row r="595" spans="2:9" ht="33.75">
      <c r="B595" s="23">
        <v>510</v>
      </c>
      <c r="C595" s="11" t="s">
        <v>204</v>
      </c>
      <c r="D595" s="9" t="s">
        <v>351</v>
      </c>
      <c r="E595" s="10" t="s">
        <v>457</v>
      </c>
      <c r="F595" s="10">
        <v>14</v>
      </c>
      <c r="G595" s="11"/>
      <c r="H595" s="34">
        <f t="shared" si="21"/>
        <v>0</v>
      </c>
      <c r="I595" s="35">
        <f t="shared" si="22"/>
        <v>0</v>
      </c>
    </row>
    <row r="596" spans="2:9" ht="33.75">
      <c r="B596" s="23">
        <v>511</v>
      </c>
      <c r="C596" s="11" t="s">
        <v>204</v>
      </c>
      <c r="D596" s="9" t="s">
        <v>352</v>
      </c>
      <c r="E596" s="10" t="s">
        <v>457</v>
      </c>
      <c r="F596" s="10">
        <v>6</v>
      </c>
      <c r="G596" s="11"/>
      <c r="H596" s="34">
        <f t="shared" si="21"/>
        <v>0</v>
      </c>
      <c r="I596" s="35">
        <f t="shared" si="22"/>
        <v>0</v>
      </c>
    </row>
    <row r="597" spans="2:9" ht="33.75">
      <c r="B597" s="23">
        <v>512</v>
      </c>
      <c r="C597" s="11" t="s">
        <v>204</v>
      </c>
      <c r="D597" s="9" t="s">
        <v>353</v>
      </c>
      <c r="E597" s="10" t="s">
        <v>457</v>
      </c>
      <c r="F597" s="10">
        <v>967</v>
      </c>
      <c r="G597" s="11"/>
      <c r="H597" s="34">
        <f t="shared" si="21"/>
        <v>0</v>
      </c>
      <c r="I597" s="35">
        <f t="shared" si="22"/>
        <v>0</v>
      </c>
    </row>
    <row r="598" spans="2:9" ht="33.75">
      <c r="B598" s="23">
        <v>513</v>
      </c>
      <c r="C598" s="11" t="s">
        <v>204</v>
      </c>
      <c r="D598" s="9" t="s">
        <v>354</v>
      </c>
      <c r="E598" s="10" t="s">
        <v>457</v>
      </c>
      <c r="F598" s="10">
        <v>14</v>
      </c>
      <c r="G598" s="11"/>
      <c r="H598" s="34">
        <f t="shared" si="21"/>
        <v>0</v>
      </c>
      <c r="I598" s="35">
        <f t="shared" si="22"/>
        <v>0</v>
      </c>
    </row>
    <row r="599" spans="2:9" ht="33.75">
      <c r="B599" s="23">
        <v>514</v>
      </c>
      <c r="C599" s="11" t="s">
        <v>204</v>
      </c>
      <c r="D599" s="9" t="s">
        <v>355</v>
      </c>
      <c r="E599" s="10" t="s">
        <v>457</v>
      </c>
      <c r="F599" s="10">
        <v>6</v>
      </c>
      <c r="G599" s="11"/>
      <c r="H599" s="34">
        <f t="shared" si="21"/>
        <v>0</v>
      </c>
      <c r="I599" s="35">
        <f t="shared" si="22"/>
        <v>0</v>
      </c>
    </row>
    <row r="600" spans="2:9" ht="33.75">
      <c r="B600" s="23">
        <v>515</v>
      </c>
      <c r="C600" s="11" t="s">
        <v>204</v>
      </c>
      <c r="D600" s="44" t="s">
        <v>481</v>
      </c>
      <c r="E600" s="10" t="s">
        <v>472</v>
      </c>
      <c r="F600" s="10">
        <v>18</v>
      </c>
      <c r="G600" s="11"/>
      <c r="H600" s="34">
        <f t="shared" si="21"/>
        <v>0</v>
      </c>
      <c r="I600" s="35">
        <f t="shared" si="22"/>
        <v>0</v>
      </c>
    </row>
    <row r="601" spans="2:9" ht="45">
      <c r="B601" s="23">
        <v>516</v>
      </c>
      <c r="C601" s="11" t="s">
        <v>204</v>
      </c>
      <c r="D601" s="9" t="s">
        <v>356</v>
      </c>
      <c r="E601" s="10" t="s">
        <v>169</v>
      </c>
      <c r="F601" s="10">
        <v>13.6</v>
      </c>
      <c r="G601" s="11"/>
      <c r="H601" s="34">
        <f t="shared" si="21"/>
        <v>0</v>
      </c>
      <c r="I601" s="35">
        <f t="shared" si="22"/>
        <v>0</v>
      </c>
    </row>
    <row r="602" spans="2:9" ht="45">
      <c r="B602" s="23">
        <v>517</v>
      </c>
      <c r="C602" s="11" t="s">
        <v>204</v>
      </c>
      <c r="D602" s="9" t="s">
        <v>357</v>
      </c>
      <c r="E602" s="10" t="s">
        <v>169</v>
      </c>
      <c r="F602" s="10">
        <v>13.6</v>
      </c>
      <c r="G602" s="11"/>
      <c r="H602" s="34">
        <f>ROUND(F602*G602,2)</f>
        <v>0</v>
      </c>
      <c r="I602" s="35">
        <f>ROUND(H602*1.23,2)</f>
        <v>0</v>
      </c>
    </row>
    <row r="603" spans="2:9" ht="33.75">
      <c r="B603" s="23">
        <v>518</v>
      </c>
      <c r="C603" s="11" t="s">
        <v>204</v>
      </c>
      <c r="D603" s="9" t="s">
        <v>358</v>
      </c>
      <c r="E603" s="10" t="s">
        <v>457</v>
      </c>
      <c r="F603" s="10">
        <v>6</v>
      </c>
      <c r="G603" s="11"/>
      <c r="H603" s="34">
        <f>ROUND(F603*G603,2)</f>
        <v>0</v>
      </c>
      <c r="I603" s="35">
        <f>ROUND(H603*1.23,2)</f>
        <v>0</v>
      </c>
    </row>
    <row r="604" spans="2:9" ht="33.75">
      <c r="B604" s="23">
        <v>519</v>
      </c>
      <c r="C604" s="11" t="s">
        <v>204</v>
      </c>
      <c r="D604" s="9" t="s">
        <v>359</v>
      </c>
      <c r="E604" s="10" t="s">
        <v>457</v>
      </c>
      <c r="F604" s="10">
        <v>6</v>
      </c>
      <c r="G604" s="11"/>
      <c r="H604" s="34">
        <f>ROUND(F604*G604,2)</f>
        <v>0</v>
      </c>
      <c r="I604" s="35">
        <f>ROUND(H604*1.23,2)</f>
        <v>0</v>
      </c>
    </row>
    <row r="605" spans="2:9" ht="12.75">
      <c r="B605" s="20"/>
      <c r="C605" s="4"/>
      <c r="D605" s="13" t="s">
        <v>186</v>
      </c>
      <c r="E605" s="4"/>
      <c r="F605" s="28"/>
      <c r="G605" s="28"/>
      <c r="H605" s="28"/>
      <c r="I605" s="29"/>
    </row>
    <row r="606" spans="2:9" ht="33.75">
      <c r="B606" s="23">
        <v>520</v>
      </c>
      <c r="C606" s="11" t="s">
        <v>204</v>
      </c>
      <c r="D606" s="9" t="s">
        <v>360</v>
      </c>
      <c r="E606" s="10" t="s">
        <v>85</v>
      </c>
      <c r="F606" s="10">
        <v>28</v>
      </c>
      <c r="G606" s="11"/>
      <c r="H606" s="34">
        <f t="shared" si="21"/>
        <v>0</v>
      </c>
      <c r="I606" s="35">
        <f t="shared" si="22"/>
        <v>0</v>
      </c>
    </row>
    <row r="607" spans="2:9" ht="45">
      <c r="B607" s="23">
        <v>521</v>
      </c>
      <c r="C607" s="11" t="s">
        <v>204</v>
      </c>
      <c r="D607" s="9" t="s">
        <v>361</v>
      </c>
      <c r="E607" s="10" t="s">
        <v>85</v>
      </c>
      <c r="F607" s="10">
        <v>28</v>
      </c>
      <c r="G607" s="11"/>
      <c r="H607" s="34">
        <f t="shared" si="21"/>
        <v>0</v>
      </c>
      <c r="I607" s="35">
        <f t="shared" si="22"/>
        <v>0</v>
      </c>
    </row>
    <row r="608" spans="2:9" ht="22.5">
      <c r="B608" s="23">
        <v>522</v>
      </c>
      <c r="C608" s="11" t="s">
        <v>204</v>
      </c>
      <c r="D608" s="9" t="s">
        <v>362</v>
      </c>
      <c r="E608" s="10" t="s">
        <v>457</v>
      </c>
      <c r="F608" s="10">
        <v>113</v>
      </c>
      <c r="G608" s="11"/>
      <c r="H608" s="34">
        <f t="shared" si="21"/>
        <v>0</v>
      </c>
      <c r="I608" s="35">
        <f t="shared" si="22"/>
        <v>0</v>
      </c>
    </row>
    <row r="609" spans="2:9" ht="22.5">
      <c r="B609" s="23">
        <v>523</v>
      </c>
      <c r="C609" s="11" t="s">
        <v>204</v>
      </c>
      <c r="D609" s="9" t="s">
        <v>363</v>
      </c>
      <c r="E609" s="10" t="s">
        <v>457</v>
      </c>
      <c r="F609" s="10">
        <v>23</v>
      </c>
      <c r="G609" s="11"/>
      <c r="H609" s="34">
        <f t="shared" si="21"/>
        <v>0</v>
      </c>
      <c r="I609" s="35">
        <f t="shared" si="22"/>
        <v>0</v>
      </c>
    </row>
    <row r="610" spans="2:9" ht="22.5">
      <c r="B610" s="23">
        <v>524</v>
      </c>
      <c r="C610" s="11" t="s">
        <v>204</v>
      </c>
      <c r="D610" s="9" t="s">
        <v>364</v>
      </c>
      <c r="E610" s="10" t="s">
        <v>457</v>
      </c>
      <c r="F610" s="10">
        <v>1580</v>
      </c>
      <c r="G610" s="11"/>
      <c r="H610" s="34">
        <f t="shared" si="21"/>
        <v>0</v>
      </c>
      <c r="I610" s="35">
        <f t="shared" si="22"/>
        <v>0</v>
      </c>
    </row>
    <row r="611" spans="2:9" ht="22.5">
      <c r="B611" s="23">
        <v>525</v>
      </c>
      <c r="C611" s="11" t="s">
        <v>204</v>
      </c>
      <c r="D611" s="9" t="s">
        <v>365</v>
      </c>
      <c r="E611" s="10" t="s">
        <v>457</v>
      </c>
      <c r="F611" s="10">
        <v>14</v>
      </c>
      <c r="G611" s="11"/>
      <c r="H611" s="34">
        <f t="shared" si="21"/>
        <v>0</v>
      </c>
      <c r="I611" s="35">
        <f t="shared" si="22"/>
        <v>0</v>
      </c>
    </row>
    <row r="612" spans="2:9" ht="45">
      <c r="B612" s="23">
        <v>526</v>
      </c>
      <c r="C612" s="11" t="s">
        <v>204</v>
      </c>
      <c r="D612" s="9" t="s">
        <v>366</v>
      </c>
      <c r="E612" s="10" t="s">
        <v>457</v>
      </c>
      <c r="F612" s="10">
        <v>35</v>
      </c>
      <c r="G612" s="11"/>
      <c r="H612" s="34">
        <f t="shared" si="21"/>
        <v>0</v>
      </c>
      <c r="I612" s="35">
        <f t="shared" si="22"/>
        <v>0</v>
      </c>
    </row>
    <row r="613" spans="2:9" ht="45">
      <c r="B613" s="23">
        <v>527</v>
      </c>
      <c r="C613" s="11" t="s">
        <v>204</v>
      </c>
      <c r="D613" s="9" t="s">
        <v>367</v>
      </c>
      <c r="E613" s="10" t="s">
        <v>457</v>
      </c>
      <c r="F613" s="10">
        <v>15</v>
      </c>
      <c r="G613" s="11"/>
      <c r="H613" s="34">
        <f t="shared" si="21"/>
        <v>0</v>
      </c>
      <c r="I613" s="35">
        <f t="shared" si="22"/>
        <v>0</v>
      </c>
    </row>
    <row r="614" spans="2:9" ht="45">
      <c r="B614" s="23">
        <v>528</v>
      </c>
      <c r="C614" s="11" t="s">
        <v>204</v>
      </c>
      <c r="D614" s="9" t="s">
        <v>368</v>
      </c>
      <c r="E614" s="10" t="s">
        <v>457</v>
      </c>
      <c r="F614" s="10">
        <v>383</v>
      </c>
      <c r="G614" s="11"/>
      <c r="H614" s="34">
        <f t="shared" si="21"/>
        <v>0</v>
      </c>
      <c r="I614" s="35">
        <f t="shared" si="22"/>
        <v>0</v>
      </c>
    </row>
    <row r="615" spans="2:9" ht="45">
      <c r="B615" s="23">
        <v>529</v>
      </c>
      <c r="C615" s="11" t="s">
        <v>204</v>
      </c>
      <c r="D615" s="9" t="s">
        <v>369</v>
      </c>
      <c r="E615" s="10" t="s">
        <v>457</v>
      </c>
      <c r="F615" s="10">
        <v>99</v>
      </c>
      <c r="G615" s="11"/>
      <c r="H615" s="34">
        <f t="shared" si="21"/>
        <v>0</v>
      </c>
      <c r="I615" s="35">
        <f t="shared" si="22"/>
        <v>0</v>
      </c>
    </row>
    <row r="616" spans="2:9" ht="45">
      <c r="B616" s="23">
        <v>530</v>
      </c>
      <c r="C616" s="11" t="s">
        <v>204</v>
      </c>
      <c r="D616" s="9" t="s">
        <v>370</v>
      </c>
      <c r="E616" s="10" t="s">
        <v>457</v>
      </c>
      <c r="F616" s="10">
        <v>17</v>
      </c>
      <c r="G616" s="11"/>
      <c r="H616" s="34">
        <f t="shared" si="21"/>
        <v>0</v>
      </c>
      <c r="I616" s="35">
        <f t="shared" si="22"/>
        <v>0</v>
      </c>
    </row>
    <row r="617" spans="2:9" ht="45">
      <c r="B617" s="23">
        <v>531</v>
      </c>
      <c r="C617" s="11" t="s">
        <v>204</v>
      </c>
      <c r="D617" s="9" t="s">
        <v>371</v>
      </c>
      <c r="E617" s="10" t="s">
        <v>457</v>
      </c>
      <c r="F617" s="10">
        <v>8</v>
      </c>
      <c r="G617" s="11"/>
      <c r="H617" s="34">
        <f t="shared" si="21"/>
        <v>0</v>
      </c>
      <c r="I617" s="35">
        <f t="shared" si="22"/>
        <v>0</v>
      </c>
    </row>
    <row r="618" spans="2:9" ht="45">
      <c r="B618" s="23">
        <v>532</v>
      </c>
      <c r="C618" s="11" t="s">
        <v>204</v>
      </c>
      <c r="D618" s="9" t="s">
        <v>372</v>
      </c>
      <c r="E618" s="10" t="s">
        <v>457</v>
      </c>
      <c r="F618" s="10">
        <v>92</v>
      </c>
      <c r="G618" s="11"/>
      <c r="H618" s="34">
        <f t="shared" si="21"/>
        <v>0</v>
      </c>
      <c r="I618" s="35">
        <f t="shared" si="22"/>
        <v>0</v>
      </c>
    </row>
    <row r="619" spans="2:9" ht="45">
      <c r="B619" s="23">
        <v>533</v>
      </c>
      <c r="C619" s="11" t="s">
        <v>204</v>
      </c>
      <c r="D619" s="9" t="s">
        <v>373</v>
      </c>
      <c r="E619" s="10" t="s">
        <v>457</v>
      </c>
      <c r="F619" s="10">
        <v>27</v>
      </c>
      <c r="G619" s="11"/>
      <c r="H619" s="34">
        <f t="shared" si="21"/>
        <v>0</v>
      </c>
      <c r="I619" s="35">
        <f t="shared" si="22"/>
        <v>0</v>
      </c>
    </row>
    <row r="620" spans="2:9" ht="45">
      <c r="B620" s="23">
        <v>534</v>
      </c>
      <c r="C620" s="11" t="s">
        <v>204</v>
      </c>
      <c r="D620" s="9" t="s">
        <v>374</v>
      </c>
      <c r="E620" s="10" t="s">
        <v>457</v>
      </c>
      <c r="F620" s="10">
        <v>57</v>
      </c>
      <c r="G620" s="11"/>
      <c r="H620" s="34">
        <f t="shared" si="21"/>
        <v>0</v>
      </c>
      <c r="I620" s="35">
        <f t="shared" si="22"/>
        <v>0</v>
      </c>
    </row>
    <row r="621" spans="2:9" ht="45">
      <c r="B621" s="23">
        <v>535</v>
      </c>
      <c r="C621" s="11" t="s">
        <v>204</v>
      </c>
      <c r="D621" s="9" t="s">
        <v>375</v>
      </c>
      <c r="E621" s="10" t="s">
        <v>457</v>
      </c>
      <c r="F621" s="10">
        <v>13</v>
      </c>
      <c r="G621" s="11"/>
      <c r="H621" s="34">
        <f t="shared" si="21"/>
        <v>0</v>
      </c>
      <c r="I621" s="35">
        <f t="shared" si="22"/>
        <v>0</v>
      </c>
    </row>
    <row r="622" spans="2:9" ht="45">
      <c r="B622" s="23">
        <v>536</v>
      </c>
      <c r="C622" s="11" t="s">
        <v>204</v>
      </c>
      <c r="D622" s="9" t="s">
        <v>376</v>
      </c>
      <c r="E622" s="10" t="s">
        <v>457</v>
      </c>
      <c r="F622" s="10">
        <v>152</v>
      </c>
      <c r="G622" s="11"/>
      <c r="H622" s="34">
        <f t="shared" si="21"/>
        <v>0</v>
      </c>
      <c r="I622" s="35">
        <f t="shared" si="22"/>
        <v>0</v>
      </c>
    </row>
    <row r="623" spans="2:9" ht="45">
      <c r="B623" s="23">
        <v>537</v>
      </c>
      <c r="C623" s="11" t="s">
        <v>204</v>
      </c>
      <c r="D623" s="9" t="s">
        <v>377</v>
      </c>
      <c r="E623" s="10" t="s">
        <v>457</v>
      </c>
      <c r="F623" s="10">
        <v>34</v>
      </c>
      <c r="G623" s="11"/>
      <c r="H623" s="34">
        <f t="shared" si="21"/>
        <v>0</v>
      </c>
      <c r="I623" s="35">
        <f t="shared" si="22"/>
        <v>0</v>
      </c>
    </row>
    <row r="624" spans="2:9" ht="45">
      <c r="B624" s="23">
        <v>538</v>
      </c>
      <c r="C624" s="11" t="s">
        <v>204</v>
      </c>
      <c r="D624" s="9" t="s">
        <v>378</v>
      </c>
      <c r="E624" s="10" t="s">
        <v>457</v>
      </c>
      <c r="F624" s="10">
        <v>215</v>
      </c>
      <c r="G624" s="11"/>
      <c r="H624" s="34">
        <f t="shared" si="21"/>
        <v>0</v>
      </c>
      <c r="I624" s="35">
        <f t="shared" si="22"/>
        <v>0</v>
      </c>
    </row>
    <row r="625" spans="2:9" ht="45">
      <c r="B625" s="23">
        <v>539</v>
      </c>
      <c r="C625" s="11" t="s">
        <v>204</v>
      </c>
      <c r="D625" s="9" t="s">
        <v>379</v>
      </c>
      <c r="E625" s="10" t="s">
        <v>457</v>
      </c>
      <c r="F625" s="10">
        <v>44</v>
      </c>
      <c r="G625" s="11"/>
      <c r="H625" s="34">
        <f t="shared" si="21"/>
        <v>0</v>
      </c>
      <c r="I625" s="35">
        <f t="shared" si="22"/>
        <v>0</v>
      </c>
    </row>
    <row r="626" spans="2:9" ht="45">
      <c r="B626" s="23">
        <v>540</v>
      </c>
      <c r="C626" s="11" t="s">
        <v>204</v>
      </c>
      <c r="D626" s="9" t="s">
        <v>380</v>
      </c>
      <c r="E626" s="10" t="s">
        <v>457</v>
      </c>
      <c r="F626" s="10">
        <v>397</v>
      </c>
      <c r="G626" s="11"/>
      <c r="H626" s="34">
        <f t="shared" si="21"/>
        <v>0</v>
      </c>
      <c r="I626" s="35">
        <f t="shared" si="22"/>
        <v>0</v>
      </c>
    </row>
    <row r="627" spans="2:9" ht="45">
      <c r="B627" s="23">
        <v>541</v>
      </c>
      <c r="C627" s="11" t="s">
        <v>204</v>
      </c>
      <c r="D627" s="9" t="s">
        <v>381</v>
      </c>
      <c r="E627" s="10" t="s">
        <v>457</v>
      </c>
      <c r="F627" s="10">
        <v>101</v>
      </c>
      <c r="G627" s="11"/>
      <c r="H627" s="34">
        <f t="shared" si="21"/>
        <v>0</v>
      </c>
      <c r="I627" s="35">
        <f t="shared" si="22"/>
        <v>0</v>
      </c>
    </row>
    <row r="628" spans="2:9" ht="22.5">
      <c r="B628" s="23">
        <v>542</v>
      </c>
      <c r="C628" s="11" t="s">
        <v>204</v>
      </c>
      <c r="D628" s="9" t="s">
        <v>382</v>
      </c>
      <c r="E628" s="10" t="s">
        <v>85</v>
      </c>
      <c r="F628" s="10">
        <v>58</v>
      </c>
      <c r="G628" s="11"/>
      <c r="H628" s="34">
        <f t="shared" si="21"/>
        <v>0</v>
      </c>
      <c r="I628" s="35">
        <f t="shared" si="22"/>
        <v>0</v>
      </c>
    </row>
    <row r="629" spans="2:9" ht="33.75">
      <c r="B629" s="23">
        <v>543</v>
      </c>
      <c r="C629" s="11" t="s">
        <v>204</v>
      </c>
      <c r="D629" s="9" t="s">
        <v>383</v>
      </c>
      <c r="E629" s="10" t="s">
        <v>85</v>
      </c>
      <c r="F629" s="10">
        <v>29</v>
      </c>
      <c r="G629" s="11"/>
      <c r="H629" s="34">
        <f t="shared" si="21"/>
        <v>0</v>
      </c>
      <c r="I629" s="35">
        <f t="shared" si="22"/>
        <v>0</v>
      </c>
    </row>
    <row r="630" spans="2:9" ht="33.75">
      <c r="B630" s="23">
        <v>544</v>
      </c>
      <c r="C630" s="11" t="s">
        <v>204</v>
      </c>
      <c r="D630" s="9" t="s">
        <v>384</v>
      </c>
      <c r="E630" s="10" t="s">
        <v>457</v>
      </c>
      <c r="F630" s="10">
        <v>12</v>
      </c>
      <c r="G630" s="11"/>
      <c r="H630" s="34">
        <f t="shared" si="21"/>
        <v>0</v>
      </c>
      <c r="I630" s="35">
        <f t="shared" si="22"/>
        <v>0</v>
      </c>
    </row>
    <row r="631" spans="2:9" ht="45">
      <c r="B631" s="23">
        <v>545</v>
      </c>
      <c r="C631" s="11" t="s">
        <v>204</v>
      </c>
      <c r="D631" s="9" t="s">
        <v>385</v>
      </c>
      <c r="E631" s="10" t="s">
        <v>85</v>
      </c>
      <c r="F631" s="10">
        <v>4</v>
      </c>
      <c r="G631" s="11"/>
      <c r="H631" s="34">
        <f t="shared" si="21"/>
        <v>0</v>
      </c>
      <c r="I631" s="35">
        <f t="shared" si="22"/>
        <v>0</v>
      </c>
    </row>
    <row r="632" spans="2:9" ht="22.5">
      <c r="B632" s="23">
        <v>546</v>
      </c>
      <c r="C632" s="11" t="s">
        <v>204</v>
      </c>
      <c r="D632" s="9" t="s">
        <v>386</v>
      </c>
      <c r="E632" s="10" t="s">
        <v>457</v>
      </c>
      <c r="F632" s="10">
        <v>400</v>
      </c>
      <c r="G632" s="11"/>
      <c r="H632" s="34">
        <f t="shared" si="21"/>
        <v>0</v>
      </c>
      <c r="I632" s="35">
        <f t="shared" si="22"/>
        <v>0</v>
      </c>
    </row>
    <row r="633" spans="2:9" ht="27.75" customHeight="1">
      <c r="B633" s="23">
        <v>547</v>
      </c>
      <c r="C633" s="11" t="s">
        <v>204</v>
      </c>
      <c r="D633" s="9" t="s">
        <v>387</v>
      </c>
      <c r="E633" s="10" t="s">
        <v>85</v>
      </c>
      <c r="F633" s="10">
        <v>29</v>
      </c>
      <c r="G633" s="11"/>
      <c r="H633" s="34">
        <f t="shared" si="21"/>
        <v>0</v>
      </c>
      <c r="I633" s="35">
        <f t="shared" si="22"/>
        <v>0</v>
      </c>
    </row>
    <row r="634" spans="2:9" ht="22.5">
      <c r="B634" s="23">
        <v>548</v>
      </c>
      <c r="C634" s="11" t="s">
        <v>204</v>
      </c>
      <c r="D634" s="9" t="s">
        <v>388</v>
      </c>
      <c r="E634" s="10" t="s">
        <v>85</v>
      </c>
      <c r="F634" s="10">
        <v>11</v>
      </c>
      <c r="G634" s="11"/>
      <c r="H634" s="34">
        <f t="shared" si="21"/>
        <v>0</v>
      </c>
      <c r="I634" s="35">
        <f t="shared" si="22"/>
        <v>0</v>
      </c>
    </row>
    <row r="635" spans="2:9" ht="67.5">
      <c r="B635" s="23">
        <v>549</v>
      </c>
      <c r="C635" s="11" t="s">
        <v>204</v>
      </c>
      <c r="D635" s="9" t="s">
        <v>389</v>
      </c>
      <c r="E635" s="10" t="s">
        <v>286</v>
      </c>
      <c r="F635" s="10">
        <v>4</v>
      </c>
      <c r="G635" s="11"/>
      <c r="H635" s="34">
        <f t="shared" si="21"/>
        <v>0</v>
      </c>
      <c r="I635" s="35">
        <f t="shared" si="22"/>
        <v>0</v>
      </c>
    </row>
    <row r="636" spans="2:9" ht="56.25">
      <c r="B636" s="23">
        <v>550</v>
      </c>
      <c r="C636" s="11" t="s">
        <v>204</v>
      </c>
      <c r="D636" s="9" t="s">
        <v>390</v>
      </c>
      <c r="E636" s="10" t="s">
        <v>286</v>
      </c>
      <c r="F636" s="10">
        <v>1</v>
      </c>
      <c r="G636" s="11"/>
      <c r="H636" s="34">
        <f t="shared" si="21"/>
        <v>0</v>
      </c>
      <c r="I636" s="35">
        <f t="shared" si="22"/>
        <v>0</v>
      </c>
    </row>
    <row r="637" spans="2:9" ht="22.5">
      <c r="B637" s="23">
        <v>551</v>
      </c>
      <c r="C637" s="11" t="s">
        <v>204</v>
      </c>
      <c r="D637" s="9" t="s">
        <v>391</v>
      </c>
      <c r="E637" s="10" t="s">
        <v>85</v>
      </c>
      <c r="F637" s="10">
        <v>1</v>
      </c>
      <c r="G637" s="11"/>
      <c r="H637" s="34">
        <f t="shared" si="21"/>
        <v>0</v>
      </c>
      <c r="I637" s="35">
        <f t="shared" si="22"/>
        <v>0</v>
      </c>
    </row>
    <row r="638" spans="2:9" ht="45">
      <c r="B638" s="23">
        <v>552</v>
      </c>
      <c r="C638" s="11" t="s">
        <v>204</v>
      </c>
      <c r="D638" s="9" t="s">
        <v>392</v>
      </c>
      <c r="E638" s="10" t="s">
        <v>85</v>
      </c>
      <c r="F638" s="10">
        <v>2</v>
      </c>
      <c r="G638" s="11"/>
      <c r="H638" s="34">
        <f t="shared" si="21"/>
        <v>0</v>
      </c>
      <c r="I638" s="35">
        <f t="shared" si="22"/>
        <v>0</v>
      </c>
    </row>
    <row r="639" spans="2:9" ht="45">
      <c r="B639" s="23">
        <v>553</v>
      </c>
      <c r="C639" s="11" t="s">
        <v>204</v>
      </c>
      <c r="D639" s="9" t="s">
        <v>393</v>
      </c>
      <c r="E639" s="10" t="s">
        <v>85</v>
      </c>
      <c r="F639" s="10">
        <v>44</v>
      </c>
      <c r="G639" s="11"/>
      <c r="H639" s="34">
        <f t="shared" si="21"/>
        <v>0</v>
      </c>
      <c r="I639" s="35">
        <f t="shared" si="22"/>
        <v>0</v>
      </c>
    </row>
    <row r="640" spans="2:9" ht="45">
      <c r="B640" s="23">
        <v>554</v>
      </c>
      <c r="C640" s="11" t="s">
        <v>204</v>
      </c>
      <c r="D640" s="9" t="s">
        <v>394</v>
      </c>
      <c r="E640" s="10" t="s">
        <v>85</v>
      </c>
      <c r="F640" s="10">
        <v>2</v>
      </c>
      <c r="G640" s="11"/>
      <c r="H640" s="34">
        <f t="shared" si="21"/>
        <v>0</v>
      </c>
      <c r="I640" s="35">
        <f t="shared" si="22"/>
        <v>0</v>
      </c>
    </row>
    <row r="641" spans="2:9" ht="45">
      <c r="B641" s="23">
        <v>555</v>
      </c>
      <c r="C641" s="11" t="s">
        <v>204</v>
      </c>
      <c r="D641" s="9" t="s">
        <v>395</v>
      </c>
      <c r="E641" s="10" t="s">
        <v>85</v>
      </c>
      <c r="F641" s="10">
        <v>8</v>
      </c>
      <c r="G641" s="11"/>
      <c r="H641" s="34">
        <f t="shared" si="21"/>
        <v>0</v>
      </c>
      <c r="I641" s="35">
        <f t="shared" si="22"/>
        <v>0</v>
      </c>
    </row>
    <row r="642" spans="2:9" ht="33.75">
      <c r="B642" s="23">
        <v>556</v>
      </c>
      <c r="C642" s="11" t="s">
        <v>204</v>
      </c>
      <c r="D642" s="9" t="s">
        <v>396</v>
      </c>
      <c r="E642" s="10" t="s">
        <v>397</v>
      </c>
      <c r="F642" s="10">
        <v>10</v>
      </c>
      <c r="G642" s="11"/>
      <c r="H642" s="34">
        <f t="shared" si="21"/>
        <v>0</v>
      </c>
      <c r="I642" s="35">
        <f t="shared" si="22"/>
        <v>0</v>
      </c>
    </row>
    <row r="643" spans="2:9" ht="33.75">
      <c r="B643" s="23">
        <v>557</v>
      </c>
      <c r="C643" s="11" t="s">
        <v>204</v>
      </c>
      <c r="D643" s="9" t="s">
        <v>398</v>
      </c>
      <c r="E643" s="10" t="s">
        <v>397</v>
      </c>
      <c r="F643" s="10">
        <v>5</v>
      </c>
      <c r="G643" s="11"/>
      <c r="H643" s="34">
        <f t="shared" si="21"/>
        <v>0</v>
      </c>
      <c r="I643" s="35">
        <f t="shared" si="22"/>
        <v>0</v>
      </c>
    </row>
    <row r="644" spans="2:9" ht="33.75">
      <c r="B644" s="23">
        <v>558</v>
      </c>
      <c r="C644" s="11" t="s">
        <v>204</v>
      </c>
      <c r="D644" s="9" t="s">
        <v>399</v>
      </c>
      <c r="E644" s="10" t="s">
        <v>397</v>
      </c>
      <c r="F644" s="10">
        <v>16</v>
      </c>
      <c r="G644" s="11"/>
      <c r="H644" s="34">
        <f t="shared" si="21"/>
        <v>0</v>
      </c>
      <c r="I644" s="35">
        <f t="shared" si="22"/>
        <v>0</v>
      </c>
    </row>
    <row r="645" spans="2:9" ht="22.5">
      <c r="B645" s="23">
        <v>559</v>
      </c>
      <c r="C645" s="11" t="s">
        <v>204</v>
      </c>
      <c r="D645" s="9" t="s">
        <v>400</v>
      </c>
      <c r="E645" s="10" t="s">
        <v>85</v>
      </c>
      <c r="F645" s="10">
        <v>4</v>
      </c>
      <c r="G645" s="11"/>
      <c r="H645" s="34">
        <f t="shared" si="21"/>
        <v>0</v>
      </c>
      <c r="I645" s="35">
        <f t="shared" si="22"/>
        <v>0</v>
      </c>
    </row>
    <row r="646" spans="2:9" ht="22.5">
      <c r="B646" s="23">
        <v>560</v>
      </c>
      <c r="C646" s="11" t="s">
        <v>204</v>
      </c>
      <c r="D646" s="9" t="s">
        <v>401</v>
      </c>
      <c r="E646" s="10" t="s">
        <v>402</v>
      </c>
      <c r="F646" s="10">
        <v>41</v>
      </c>
      <c r="G646" s="11"/>
      <c r="H646" s="34">
        <f t="shared" si="21"/>
        <v>0</v>
      </c>
      <c r="I646" s="35">
        <f t="shared" si="22"/>
        <v>0</v>
      </c>
    </row>
    <row r="647" spans="2:9" ht="22.5">
      <c r="B647" s="20"/>
      <c r="C647" s="4"/>
      <c r="D647" s="13" t="s">
        <v>187</v>
      </c>
      <c r="E647" s="4"/>
      <c r="F647" s="28"/>
      <c r="G647" s="28"/>
      <c r="H647" s="28"/>
      <c r="I647" s="29"/>
    </row>
    <row r="648" spans="2:9" ht="45">
      <c r="B648" s="23">
        <v>561</v>
      </c>
      <c r="C648" s="11" t="s">
        <v>204</v>
      </c>
      <c r="D648" s="9" t="s">
        <v>403</v>
      </c>
      <c r="E648" s="10" t="s">
        <v>85</v>
      </c>
      <c r="F648" s="10">
        <v>15</v>
      </c>
      <c r="G648" s="11"/>
      <c r="H648" s="34">
        <f t="shared" si="21"/>
        <v>0</v>
      </c>
      <c r="I648" s="35">
        <f t="shared" si="22"/>
        <v>0</v>
      </c>
    </row>
    <row r="649" spans="2:9" ht="45">
      <c r="B649" s="23">
        <v>562</v>
      </c>
      <c r="C649" s="11" t="s">
        <v>204</v>
      </c>
      <c r="D649" s="9" t="s">
        <v>404</v>
      </c>
      <c r="E649" s="10" t="s">
        <v>85</v>
      </c>
      <c r="F649" s="10">
        <v>14</v>
      </c>
      <c r="G649" s="11"/>
      <c r="H649" s="34">
        <f aca="true" t="shared" si="23" ref="H649:H706">ROUND(F649*G649,2)</f>
        <v>0</v>
      </c>
      <c r="I649" s="35">
        <f aca="true" t="shared" si="24" ref="I649:I706">ROUND(H649*1.23,2)</f>
        <v>0</v>
      </c>
    </row>
    <row r="650" spans="2:9" ht="45">
      <c r="B650" s="23">
        <v>563</v>
      </c>
      <c r="C650" s="11" t="s">
        <v>204</v>
      </c>
      <c r="D650" s="9" t="s">
        <v>405</v>
      </c>
      <c r="E650" s="10" t="s">
        <v>85</v>
      </c>
      <c r="F650" s="10">
        <v>4</v>
      </c>
      <c r="G650" s="11"/>
      <c r="H650" s="34">
        <f t="shared" si="23"/>
        <v>0</v>
      </c>
      <c r="I650" s="35">
        <f t="shared" si="24"/>
        <v>0</v>
      </c>
    </row>
    <row r="651" spans="2:9" ht="33.75">
      <c r="B651" s="23">
        <v>564</v>
      </c>
      <c r="C651" s="11" t="s">
        <v>204</v>
      </c>
      <c r="D651" s="9" t="s">
        <v>406</v>
      </c>
      <c r="E651" s="10" t="s">
        <v>85</v>
      </c>
      <c r="F651" s="10">
        <v>29</v>
      </c>
      <c r="G651" s="11"/>
      <c r="H651" s="34">
        <f t="shared" si="23"/>
        <v>0</v>
      </c>
      <c r="I651" s="35">
        <f t="shared" si="24"/>
        <v>0</v>
      </c>
    </row>
    <row r="652" spans="2:9" ht="48" customHeight="1">
      <c r="B652" s="23">
        <v>565</v>
      </c>
      <c r="C652" s="11" t="s">
        <v>204</v>
      </c>
      <c r="D652" s="9" t="s">
        <v>407</v>
      </c>
      <c r="E652" s="10" t="s">
        <v>87</v>
      </c>
      <c r="F652" s="10">
        <v>76</v>
      </c>
      <c r="G652" s="11"/>
      <c r="H652" s="34">
        <f t="shared" si="23"/>
        <v>0</v>
      </c>
      <c r="I652" s="35">
        <f t="shared" si="24"/>
        <v>0</v>
      </c>
    </row>
    <row r="653" spans="2:9" ht="45">
      <c r="B653" s="23">
        <v>566</v>
      </c>
      <c r="C653" s="11" t="s">
        <v>204</v>
      </c>
      <c r="D653" s="9" t="s">
        <v>408</v>
      </c>
      <c r="E653" s="10" t="s">
        <v>87</v>
      </c>
      <c r="F653" s="10">
        <v>69</v>
      </c>
      <c r="G653" s="11"/>
      <c r="H653" s="34">
        <f t="shared" si="23"/>
        <v>0</v>
      </c>
      <c r="I653" s="35">
        <f t="shared" si="24"/>
        <v>0</v>
      </c>
    </row>
    <row r="654" spans="2:9" ht="67.5">
      <c r="B654" s="23">
        <v>567</v>
      </c>
      <c r="C654" s="11" t="s">
        <v>204</v>
      </c>
      <c r="D654" s="9" t="s">
        <v>409</v>
      </c>
      <c r="E654" s="10" t="s">
        <v>87</v>
      </c>
      <c r="F654" s="10">
        <v>69</v>
      </c>
      <c r="G654" s="11"/>
      <c r="H654" s="34">
        <f t="shared" si="23"/>
        <v>0</v>
      </c>
      <c r="I654" s="35">
        <f t="shared" si="24"/>
        <v>0</v>
      </c>
    </row>
    <row r="655" spans="2:9" ht="56.25">
      <c r="B655" s="23">
        <v>568</v>
      </c>
      <c r="C655" s="11" t="s">
        <v>204</v>
      </c>
      <c r="D655" s="44" t="s">
        <v>490</v>
      </c>
      <c r="E655" s="45" t="s">
        <v>525</v>
      </c>
      <c r="F655" s="45">
        <v>332</v>
      </c>
      <c r="G655" s="11"/>
      <c r="H655" s="34">
        <f t="shared" si="23"/>
        <v>0</v>
      </c>
      <c r="I655" s="35">
        <f t="shared" si="24"/>
        <v>0</v>
      </c>
    </row>
    <row r="656" spans="2:9" ht="45">
      <c r="B656" s="23">
        <v>569</v>
      </c>
      <c r="C656" s="11" t="s">
        <v>204</v>
      </c>
      <c r="D656" s="9" t="s">
        <v>410</v>
      </c>
      <c r="E656" s="10" t="s">
        <v>457</v>
      </c>
      <c r="F656" s="10">
        <v>302</v>
      </c>
      <c r="G656" s="11"/>
      <c r="H656" s="34">
        <f t="shared" si="23"/>
        <v>0</v>
      </c>
      <c r="I656" s="35">
        <f t="shared" si="24"/>
        <v>0</v>
      </c>
    </row>
    <row r="657" spans="2:9" ht="22.5">
      <c r="B657" s="23">
        <v>570</v>
      </c>
      <c r="C657" s="11" t="s">
        <v>204</v>
      </c>
      <c r="D657" s="9" t="s">
        <v>411</v>
      </c>
      <c r="E657" s="10" t="s">
        <v>457</v>
      </c>
      <c r="F657" s="10">
        <v>33</v>
      </c>
      <c r="G657" s="11"/>
      <c r="H657" s="34">
        <f t="shared" si="23"/>
        <v>0</v>
      </c>
      <c r="I657" s="35">
        <f t="shared" si="24"/>
        <v>0</v>
      </c>
    </row>
    <row r="658" spans="2:9" ht="33.75">
      <c r="B658" s="23">
        <v>571</v>
      </c>
      <c r="C658" s="11" t="s">
        <v>204</v>
      </c>
      <c r="D658" s="9" t="s">
        <v>412</v>
      </c>
      <c r="E658" s="10" t="s">
        <v>85</v>
      </c>
      <c r="F658" s="10">
        <v>116</v>
      </c>
      <c r="G658" s="11"/>
      <c r="H658" s="34">
        <f t="shared" si="23"/>
        <v>0</v>
      </c>
      <c r="I658" s="35">
        <f t="shared" si="24"/>
        <v>0</v>
      </c>
    </row>
    <row r="659" spans="2:9" ht="22.5">
      <c r="B659" s="23">
        <v>572</v>
      </c>
      <c r="C659" s="11" t="s">
        <v>204</v>
      </c>
      <c r="D659" s="9" t="s">
        <v>413</v>
      </c>
      <c r="E659" s="45" t="s">
        <v>457</v>
      </c>
      <c r="F659" s="45">
        <v>1380</v>
      </c>
      <c r="G659" s="11"/>
      <c r="H659" s="34">
        <f t="shared" si="23"/>
        <v>0</v>
      </c>
      <c r="I659" s="35">
        <f t="shared" si="24"/>
        <v>0</v>
      </c>
    </row>
    <row r="660" spans="2:9" ht="33.75">
      <c r="B660" s="23">
        <v>573</v>
      </c>
      <c r="C660" s="11" t="s">
        <v>204</v>
      </c>
      <c r="D660" s="9" t="s">
        <v>414</v>
      </c>
      <c r="E660" s="10" t="s">
        <v>457</v>
      </c>
      <c r="F660" s="10">
        <v>335</v>
      </c>
      <c r="G660" s="11"/>
      <c r="H660" s="34">
        <f t="shared" si="23"/>
        <v>0</v>
      </c>
      <c r="I660" s="35">
        <f t="shared" si="24"/>
        <v>0</v>
      </c>
    </row>
    <row r="661" spans="2:9" ht="22.5">
      <c r="B661" s="23">
        <v>574</v>
      </c>
      <c r="C661" s="46" t="s">
        <v>204</v>
      </c>
      <c r="D661" s="47" t="s">
        <v>152</v>
      </c>
      <c r="E661" s="45" t="s">
        <v>150</v>
      </c>
      <c r="F661" s="45">
        <v>1</v>
      </c>
      <c r="G661" s="46"/>
      <c r="H661" s="41">
        <f>ROUND(F661*G661,2)</f>
        <v>0</v>
      </c>
      <c r="I661" s="48">
        <f>ROUND(H661*1.23,2)</f>
        <v>0</v>
      </c>
    </row>
    <row r="662" spans="2:9" ht="22.5">
      <c r="B662" s="23">
        <v>575</v>
      </c>
      <c r="C662" s="46" t="s">
        <v>204</v>
      </c>
      <c r="D662" s="47" t="s">
        <v>153</v>
      </c>
      <c r="E662" s="45" t="s">
        <v>150</v>
      </c>
      <c r="F662" s="45">
        <v>17</v>
      </c>
      <c r="G662" s="46"/>
      <c r="H662" s="41">
        <f>ROUND(F662*G662,2)</f>
        <v>0</v>
      </c>
      <c r="I662" s="48">
        <f>ROUND(H662*1.23,2)</f>
        <v>0</v>
      </c>
    </row>
    <row r="663" spans="2:9" ht="22.5">
      <c r="B663" s="23">
        <v>576</v>
      </c>
      <c r="C663" s="46" t="s">
        <v>204</v>
      </c>
      <c r="D663" s="47" t="s">
        <v>489</v>
      </c>
      <c r="E663" s="45" t="s">
        <v>83</v>
      </c>
      <c r="F663" s="45">
        <v>1</v>
      </c>
      <c r="G663" s="46"/>
      <c r="H663" s="41">
        <f>ROUND(F663*G663,2)</f>
        <v>0</v>
      </c>
      <c r="I663" s="48">
        <f>ROUND(H663*1.23,2)</f>
        <v>0</v>
      </c>
    </row>
    <row r="664" spans="2:9" ht="22.5">
      <c r="B664" s="20"/>
      <c r="C664" s="4"/>
      <c r="D664" s="49" t="s">
        <v>487</v>
      </c>
      <c r="E664" s="4"/>
      <c r="F664" s="28"/>
      <c r="G664" s="28"/>
      <c r="H664" s="28"/>
      <c r="I664" s="29"/>
    </row>
    <row r="665" spans="2:9" ht="56.25">
      <c r="B665" s="23">
        <v>577</v>
      </c>
      <c r="C665" s="11" t="s">
        <v>204</v>
      </c>
      <c r="D665" s="47" t="s">
        <v>488</v>
      </c>
      <c r="E665" s="45" t="s">
        <v>525</v>
      </c>
      <c r="F665" s="10">
        <v>50</v>
      </c>
      <c r="G665" s="11"/>
      <c r="H665" s="34">
        <f t="shared" si="23"/>
        <v>0</v>
      </c>
      <c r="I665" s="35">
        <f t="shared" si="24"/>
        <v>0</v>
      </c>
    </row>
    <row r="666" spans="2:9" ht="22.5">
      <c r="B666" s="23">
        <v>578</v>
      </c>
      <c r="C666" s="11" t="s">
        <v>204</v>
      </c>
      <c r="D666" s="9" t="s">
        <v>415</v>
      </c>
      <c r="E666" s="10" t="s">
        <v>457</v>
      </c>
      <c r="F666" s="10">
        <v>45</v>
      </c>
      <c r="G666" s="11"/>
      <c r="H666" s="34">
        <f t="shared" si="23"/>
        <v>0</v>
      </c>
      <c r="I666" s="35">
        <f t="shared" si="24"/>
        <v>0</v>
      </c>
    </row>
    <row r="667" spans="2:9" ht="22.5">
      <c r="B667" s="23">
        <v>579</v>
      </c>
      <c r="C667" s="11" t="s">
        <v>204</v>
      </c>
      <c r="D667" s="9" t="s">
        <v>416</v>
      </c>
      <c r="E667" s="10" t="s">
        <v>457</v>
      </c>
      <c r="F667" s="10">
        <v>5</v>
      </c>
      <c r="G667" s="11"/>
      <c r="H667" s="34">
        <f t="shared" si="23"/>
        <v>0</v>
      </c>
      <c r="I667" s="35">
        <f t="shared" si="24"/>
        <v>0</v>
      </c>
    </row>
    <row r="668" spans="2:9" ht="33.75">
      <c r="B668" s="23">
        <v>580</v>
      </c>
      <c r="C668" s="11" t="s">
        <v>204</v>
      </c>
      <c r="D668" s="9" t="s">
        <v>417</v>
      </c>
      <c r="E668" s="10" t="s">
        <v>457</v>
      </c>
      <c r="F668" s="10">
        <v>5</v>
      </c>
      <c r="G668" s="11"/>
      <c r="H668" s="34">
        <f t="shared" si="23"/>
        <v>0</v>
      </c>
      <c r="I668" s="35">
        <f t="shared" si="24"/>
        <v>0</v>
      </c>
    </row>
    <row r="669" spans="2:9" ht="33.75">
      <c r="B669" s="23">
        <v>581</v>
      </c>
      <c r="C669" s="11" t="s">
        <v>204</v>
      </c>
      <c r="D669" s="9" t="s">
        <v>418</v>
      </c>
      <c r="E669" s="10" t="s">
        <v>457</v>
      </c>
      <c r="F669" s="10">
        <v>20</v>
      </c>
      <c r="G669" s="11"/>
      <c r="H669" s="34">
        <f t="shared" si="23"/>
        <v>0</v>
      </c>
      <c r="I669" s="35">
        <f t="shared" si="24"/>
        <v>0</v>
      </c>
    </row>
    <row r="670" spans="2:9" ht="33.75">
      <c r="B670" s="23">
        <v>582</v>
      </c>
      <c r="C670" s="11" t="s">
        <v>204</v>
      </c>
      <c r="D670" s="9" t="s">
        <v>419</v>
      </c>
      <c r="E670" s="10" t="s">
        <v>457</v>
      </c>
      <c r="F670" s="10">
        <v>10</v>
      </c>
      <c r="G670" s="11"/>
      <c r="H670" s="34">
        <f t="shared" si="23"/>
        <v>0</v>
      </c>
      <c r="I670" s="35">
        <f t="shared" si="24"/>
        <v>0</v>
      </c>
    </row>
    <row r="671" spans="2:9" ht="33.75">
      <c r="B671" s="23">
        <v>583</v>
      </c>
      <c r="C671" s="11" t="s">
        <v>204</v>
      </c>
      <c r="D671" s="9" t="s">
        <v>420</v>
      </c>
      <c r="E671" s="10" t="s">
        <v>457</v>
      </c>
      <c r="F671" s="10">
        <v>10</v>
      </c>
      <c r="G671" s="11"/>
      <c r="H671" s="34">
        <f t="shared" si="23"/>
        <v>0</v>
      </c>
      <c r="I671" s="35">
        <f t="shared" si="24"/>
        <v>0</v>
      </c>
    </row>
    <row r="672" spans="2:9" ht="33.75">
      <c r="B672" s="23">
        <v>584</v>
      </c>
      <c r="C672" s="11" t="s">
        <v>204</v>
      </c>
      <c r="D672" s="9" t="s">
        <v>421</v>
      </c>
      <c r="E672" s="10" t="s">
        <v>457</v>
      </c>
      <c r="F672" s="10">
        <v>5</v>
      </c>
      <c r="G672" s="11"/>
      <c r="H672" s="34">
        <f t="shared" si="23"/>
        <v>0</v>
      </c>
      <c r="I672" s="35">
        <f t="shared" si="24"/>
        <v>0</v>
      </c>
    </row>
    <row r="673" spans="2:9" ht="33.75">
      <c r="B673" s="23">
        <v>585</v>
      </c>
      <c r="C673" s="11" t="s">
        <v>204</v>
      </c>
      <c r="D673" s="9" t="s">
        <v>421</v>
      </c>
      <c r="E673" s="10" t="s">
        <v>457</v>
      </c>
      <c r="F673" s="10">
        <v>5</v>
      </c>
      <c r="G673" s="11"/>
      <c r="H673" s="34">
        <f t="shared" si="23"/>
        <v>0</v>
      </c>
      <c r="I673" s="35">
        <f t="shared" si="24"/>
        <v>0</v>
      </c>
    </row>
    <row r="674" spans="2:9" ht="56.25">
      <c r="B674" s="23">
        <v>586</v>
      </c>
      <c r="C674" s="11" t="s">
        <v>204</v>
      </c>
      <c r="D674" s="9" t="s">
        <v>422</v>
      </c>
      <c r="E674" s="45" t="s">
        <v>525</v>
      </c>
      <c r="F674" s="10">
        <v>15</v>
      </c>
      <c r="G674" s="11"/>
      <c r="H674" s="34">
        <f t="shared" si="23"/>
        <v>0</v>
      </c>
      <c r="I674" s="35">
        <f t="shared" si="24"/>
        <v>0</v>
      </c>
    </row>
    <row r="675" spans="2:9" ht="56.25">
      <c r="B675" s="23">
        <v>587</v>
      </c>
      <c r="C675" s="11" t="s">
        <v>204</v>
      </c>
      <c r="D675" s="9" t="s">
        <v>423</v>
      </c>
      <c r="E675" s="10" t="s">
        <v>457</v>
      </c>
      <c r="F675" s="10">
        <v>15</v>
      </c>
      <c r="G675" s="11"/>
      <c r="H675" s="34">
        <f t="shared" si="23"/>
        <v>0</v>
      </c>
      <c r="I675" s="35">
        <f t="shared" si="24"/>
        <v>0</v>
      </c>
    </row>
    <row r="676" spans="2:9" ht="33.75">
      <c r="B676" s="23">
        <v>588</v>
      </c>
      <c r="C676" s="11" t="s">
        <v>204</v>
      </c>
      <c r="D676" s="9" t="s">
        <v>424</v>
      </c>
      <c r="E676" s="10" t="s">
        <v>85</v>
      </c>
      <c r="F676" s="10">
        <v>9</v>
      </c>
      <c r="G676" s="11"/>
      <c r="H676" s="34">
        <f t="shared" si="23"/>
        <v>0</v>
      </c>
      <c r="I676" s="35">
        <f t="shared" si="24"/>
        <v>0</v>
      </c>
    </row>
    <row r="677" spans="2:9" ht="56.25">
      <c r="B677" s="23">
        <v>589</v>
      </c>
      <c r="C677" s="11" t="s">
        <v>204</v>
      </c>
      <c r="D677" s="9" t="s">
        <v>425</v>
      </c>
      <c r="E677" s="10" t="s">
        <v>85</v>
      </c>
      <c r="F677" s="10">
        <v>4</v>
      </c>
      <c r="G677" s="11"/>
      <c r="H677" s="34">
        <f t="shared" si="23"/>
        <v>0</v>
      </c>
      <c r="I677" s="35">
        <f t="shared" si="24"/>
        <v>0</v>
      </c>
    </row>
    <row r="678" spans="2:9" ht="45">
      <c r="B678" s="23">
        <v>590</v>
      </c>
      <c r="C678" s="11" t="s">
        <v>204</v>
      </c>
      <c r="D678" s="9" t="s">
        <v>426</v>
      </c>
      <c r="E678" s="10" t="s">
        <v>85</v>
      </c>
      <c r="F678" s="10">
        <v>2</v>
      </c>
      <c r="G678" s="11"/>
      <c r="H678" s="34">
        <f t="shared" si="23"/>
        <v>0</v>
      </c>
      <c r="I678" s="35">
        <f t="shared" si="24"/>
        <v>0</v>
      </c>
    </row>
    <row r="679" spans="2:9" ht="56.25">
      <c r="B679" s="23">
        <v>591</v>
      </c>
      <c r="C679" s="11" t="s">
        <v>204</v>
      </c>
      <c r="D679" s="9" t="s">
        <v>427</v>
      </c>
      <c r="E679" s="10" t="s">
        <v>85</v>
      </c>
      <c r="F679" s="10">
        <v>1</v>
      </c>
      <c r="G679" s="11"/>
      <c r="H679" s="34">
        <f t="shared" si="23"/>
        <v>0</v>
      </c>
      <c r="I679" s="35">
        <f t="shared" si="24"/>
        <v>0</v>
      </c>
    </row>
    <row r="680" spans="2:9" ht="56.25">
      <c r="B680" s="23">
        <v>592</v>
      </c>
      <c r="C680" s="11" t="s">
        <v>204</v>
      </c>
      <c r="D680" s="9" t="s">
        <v>428</v>
      </c>
      <c r="E680" s="10" t="s">
        <v>85</v>
      </c>
      <c r="F680" s="10">
        <v>1</v>
      </c>
      <c r="G680" s="11"/>
      <c r="H680" s="34">
        <f t="shared" si="23"/>
        <v>0</v>
      </c>
      <c r="I680" s="35">
        <f t="shared" si="24"/>
        <v>0</v>
      </c>
    </row>
    <row r="681" spans="2:9" ht="45">
      <c r="B681" s="23">
        <v>593</v>
      </c>
      <c r="C681" s="11" t="s">
        <v>204</v>
      </c>
      <c r="D681" s="9" t="s">
        <v>429</v>
      </c>
      <c r="E681" s="10" t="s">
        <v>85</v>
      </c>
      <c r="F681" s="10">
        <v>1</v>
      </c>
      <c r="G681" s="11"/>
      <c r="H681" s="34">
        <f t="shared" si="23"/>
        <v>0</v>
      </c>
      <c r="I681" s="35">
        <f t="shared" si="24"/>
        <v>0</v>
      </c>
    </row>
    <row r="682" spans="2:9" ht="45">
      <c r="B682" s="23">
        <v>594</v>
      </c>
      <c r="C682" s="11" t="s">
        <v>204</v>
      </c>
      <c r="D682" s="9" t="s">
        <v>408</v>
      </c>
      <c r="E682" s="10" t="s">
        <v>87</v>
      </c>
      <c r="F682" s="10">
        <v>3</v>
      </c>
      <c r="G682" s="11"/>
      <c r="H682" s="34">
        <f t="shared" si="23"/>
        <v>0</v>
      </c>
      <c r="I682" s="35">
        <f t="shared" si="24"/>
        <v>0</v>
      </c>
    </row>
    <row r="683" spans="2:9" ht="45">
      <c r="B683" s="23">
        <v>595</v>
      </c>
      <c r="C683" s="11" t="s">
        <v>204</v>
      </c>
      <c r="D683" s="9" t="s">
        <v>430</v>
      </c>
      <c r="E683" s="10" t="s">
        <v>85</v>
      </c>
      <c r="F683" s="10">
        <v>3</v>
      </c>
      <c r="G683" s="11"/>
      <c r="H683" s="34">
        <f t="shared" si="23"/>
        <v>0</v>
      </c>
      <c r="I683" s="35">
        <f t="shared" si="24"/>
        <v>0</v>
      </c>
    </row>
    <row r="684" spans="2:9" ht="33.75">
      <c r="B684" s="23">
        <v>596</v>
      </c>
      <c r="C684" s="11" t="s">
        <v>204</v>
      </c>
      <c r="D684" s="9" t="s">
        <v>431</v>
      </c>
      <c r="E684" s="10" t="s">
        <v>85</v>
      </c>
      <c r="F684" s="10">
        <v>4</v>
      </c>
      <c r="G684" s="11"/>
      <c r="H684" s="34">
        <f t="shared" si="23"/>
        <v>0</v>
      </c>
      <c r="I684" s="35">
        <f t="shared" si="24"/>
        <v>0</v>
      </c>
    </row>
    <row r="685" spans="2:9" ht="33.75">
      <c r="B685" s="23">
        <v>597</v>
      </c>
      <c r="C685" s="11" t="s">
        <v>204</v>
      </c>
      <c r="D685" s="9" t="s">
        <v>432</v>
      </c>
      <c r="E685" s="10" t="s">
        <v>85</v>
      </c>
      <c r="F685" s="10">
        <v>4</v>
      </c>
      <c r="G685" s="11"/>
      <c r="H685" s="34">
        <f t="shared" si="23"/>
        <v>0</v>
      </c>
      <c r="I685" s="35">
        <f t="shared" si="24"/>
        <v>0</v>
      </c>
    </row>
    <row r="686" spans="2:9" ht="56.25">
      <c r="B686" s="23">
        <v>598</v>
      </c>
      <c r="C686" s="11" t="s">
        <v>204</v>
      </c>
      <c r="D686" s="9" t="s">
        <v>433</v>
      </c>
      <c r="E686" s="10" t="s">
        <v>85</v>
      </c>
      <c r="F686" s="10">
        <v>1</v>
      </c>
      <c r="G686" s="11"/>
      <c r="H686" s="34">
        <f t="shared" si="23"/>
        <v>0</v>
      </c>
      <c r="I686" s="35">
        <f t="shared" si="24"/>
        <v>0</v>
      </c>
    </row>
    <row r="687" spans="2:9" ht="33.75">
      <c r="B687" s="23">
        <v>599</v>
      </c>
      <c r="C687" s="11" t="s">
        <v>204</v>
      </c>
      <c r="D687" s="9" t="s">
        <v>434</v>
      </c>
      <c r="E687" s="10" t="s">
        <v>397</v>
      </c>
      <c r="F687" s="10">
        <v>5</v>
      </c>
      <c r="G687" s="11"/>
      <c r="H687" s="34">
        <f t="shared" si="23"/>
        <v>0</v>
      </c>
      <c r="I687" s="35">
        <f t="shared" si="24"/>
        <v>0</v>
      </c>
    </row>
    <row r="688" spans="2:9" ht="33.75">
      <c r="B688" s="23">
        <v>600</v>
      </c>
      <c r="C688" s="11" t="s">
        <v>204</v>
      </c>
      <c r="D688" s="9" t="s">
        <v>435</v>
      </c>
      <c r="E688" s="10" t="s">
        <v>150</v>
      </c>
      <c r="F688" s="10">
        <v>4</v>
      </c>
      <c r="G688" s="11"/>
      <c r="H688" s="34">
        <f t="shared" si="23"/>
        <v>0</v>
      </c>
      <c r="I688" s="35">
        <f t="shared" si="24"/>
        <v>0</v>
      </c>
    </row>
    <row r="689" spans="2:9" ht="33.75">
      <c r="B689" s="23">
        <v>601</v>
      </c>
      <c r="C689" s="11" t="s">
        <v>204</v>
      </c>
      <c r="D689" s="9" t="s">
        <v>151</v>
      </c>
      <c r="E689" s="10" t="s">
        <v>150</v>
      </c>
      <c r="F689" s="10">
        <v>1</v>
      </c>
      <c r="G689" s="11"/>
      <c r="H689" s="34">
        <f t="shared" si="23"/>
        <v>0</v>
      </c>
      <c r="I689" s="35">
        <f t="shared" si="24"/>
        <v>0</v>
      </c>
    </row>
    <row r="690" spans="2:9" ht="22.5">
      <c r="B690" s="23">
        <v>602</v>
      </c>
      <c r="C690" s="50" t="s">
        <v>204</v>
      </c>
      <c r="D690" s="9" t="s">
        <v>152</v>
      </c>
      <c r="E690" s="10" t="s">
        <v>150</v>
      </c>
      <c r="F690" s="10">
        <v>1</v>
      </c>
      <c r="G690" s="11"/>
      <c r="H690" s="34">
        <f t="shared" si="23"/>
        <v>0</v>
      </c>
      <c r="I690" s="35">
        <f t="shared" si="24"/>
        <v>0</v>
      </c>
    </row>
    <row r="691" spans="2:9" ht="22.5">
      <c r="B691" s="23">
        <v>603</v>
      </c>
      <c r="C691" s="11" t="s">
        <v>204</v>
      </c>
      <c r="D691" s="9" t="s">
        <v>153</v>
      </c>
      <c r="E691" s="10" t="s">
        <v>150</v>
      </c>
      <c r="F691" s="10">
        <v>4</v>
      </c>
      <c r="G691" s="11"/>
      <c r="H691" s="34">
        <f t="shared" si="23"/>
        <v>0</v>
      </c>
      <c r="I691" s="35">
        <f t="shared" si="24"/>
        <v>0</v>
      </c>
    </row>
    <row r="692" spans="2:9" s="43" customFormat="1" ht="22.5">
      <c r="B692" s="23">
        <v>604</v>
      </c>
      <c r="C692" s="46" t="s">
        <v>204</v>
      </c>
      <c r="D692" s="47" t="s">
        <v>482</v>
      </c>
      <c r="E692" s="45" t="s">
        <v>150</v>
      </c>
      <c r="F692" s="45">
        <v>1</v>
      </c>
      <c r="G692" s="46"/>
      <c r="H692" s="41">
        <f>ROUND(F692*G692,2)</f>
        <v>0</v>
      </c>
      <c r="I692" s="48">
        <f>ROUND(H692*1.23,2)</f>
        <v>0</v>
      </c>
    </row>
    <row r="693" spans="2:9" s="43" customFormat="1" ht="22.5">
      <c r="B693" s="23">
        <v>605</v>
      </c>
      <c r="C693" s="46" t="s">
        <v>204</v>
      </c>
      <c r="D693" s="47" t="s">
        <v>484</v>
      </c>
      <c r="E693" s="45" t="s">
        <v>150</v>
      </c>
      <c r="F693" s="45">
        <v>4</v>
      </c>
      <c r="G693" s="46"/>
      <c r="H693" s="41">
        <f>ROUND(F693*G693,2)</f>
        <v>0</v>
      </c>
      <c r="I693" s="48">
        <f>ROUND(H693*1.23,2)</f>
        <v>0</v>
      </c>
    </row>
    <row r="694" spans="2:9" s="43" customFormat="1" ht="22.5">
      <c r="B694" s="23">
        <v>606</v>
      </c>
      <c r="C694" s="46" t="s">
        <v>204</v>
      </c>
      <c r="D694" s="47" t="s">
        <v>483</v>
      </c>
      <c r="E694" s="45" t="s">
        <v>150</v>
      </c>
      <c r="F694" s="45">
        <v>4</v>
      </c>
      <c r="G694" s="46"/>
      <c r="H694" s="41">
        <f>ROUND(F694*G694,2)</f>
        <v>0</v>
      </c>
      <c r="I694" s="48">
        <f>ROUND(H694*1.23,2)</f>
        <v>0</v>
      </c>
    </row>
    <row r="695" spans="2:9" ht="12.75">
      <c r="B695" s="20"/>
      <c r="C695" s="4"/>
      <c r="D695" s="4" t="s">
        <v>442</v>
      </c>
      <c r="E695" s="4"/>
      <c r="F695" s="28"/>
      <c r="G695" s="28"/>
      <c r="H695" s="28"/>
      <c r="I695" s="29"/>
    </row>
    <row r="696" spans="2:9" ht="12.75">
      <c r="B696" s="21"/>
      <c r="C696" s="8"/>
      <c r="D696" s="8" t="s">
        <v>149</v>
      </c>
      <c r="E696" s="8"/>
      <c r="F696" s="30"/>
      <c r="G696" s="30"/>
      <c r="H696" s="30"/>
      <c r="I696" s="31"/>
    </row>
    <row r="697" spans="2:9" ht="45">
      <c r="B697" s="23">
        <v>607</v>
      </c>
      <c r="C697" s="11" t="s">
        <v>205</v>
      </c>
      <c r="D697" s="9" t="s">
        <v>209</v>
      </c>
      <c r="E697" s="45" t="s">
        <v>457</v>
      </c>
      <c r="F697" s="45">
        <v>16</v>
      </c>
      <c r="G697" s="11"/>
      <c r="H697" s="34">
        <f t="shared" si="23"/>
        <v>0</v>
      </c>
      <c r="I697" s="35">
        <f t="shared" si="24"/>
        <v>0</v>
      </c>
    </row>
    <row r="698" spans="2:9" ht="33.75">
      <c r="B698" s="23">
        <v>608</v>
      </c>
      <c r="C698" s="11" t="s">
        <v>205</v>
      </c>
      <c r="D698" s="9" t="s">
        <v>210</v>
      </c>
      <c r="E698" s="10" t="s">
        <v>457</v>
      </c>
      <c r="F698" s="10">
        <v>24</v>
      </c>
      <c r="G698" s="11"/>
      <c r="H698" s="34">
        <f t="shared" si="23"/>
        <v>0</v>
      </c>
      <c r="I698" s="35">
        <f t="shared" si="24"/>
        <v>0</v>
      </c>
    </row>
    <row r="699" spans="2:9" ht="22.5">
      <c r="B699" s="21"/>
      <c r="C699" s="8"/>
      <c r="D699" s="12" t="s">
        <v>206</v>
      </c>
      <c r="E699" s="8"/>
      <c r="F699" s="30"/>
      <c r="G699" s="30"/>
      <c r="H699" s="30"/>
      <c r="I699" s="31"/>
    </row>
    <row r="700" spans="2:9" ht="22.5">
      <c r="B700" s="23">
        <v>609</v>
      </c>
      <c r="C700" s="11" t="s">
        <v>205</v>
      </c>
      <c r="D700" s="47" t="s">
        <v>485</v>
      </c>
      <c r="E700" s="10" t="s">
        <v>83</v>
      </c>
      <c r="F700" s="10">
        <v>1</v>
      </c>
      <c r="G700" s="11"/>
      <c r="H700" s="34">
        <f t="shared" si="23"/>
        <v>0</v>
      </c>
      <c r="I700" s="35">
        <f t="shared" si="24"/>
        <v>0</v>
      </c>
    </row>
    <row r="701" spans="2:9" ht="33.75">
      <c r="B701" s="23">
        <v>610</v>
      </c>
      <c r="C701" s="11" t="s">
        <v>205</v>
      </c>
      <c r="D701" s="9" t="s">
        <v>211</v>
      </c>
      <c r="E701" s="10" t="s">
        <v>525</v>
      </c>
      <c r="F701" s="10">
        <v>1</v>
      </c>
      <c r="G701" s="11"/>
      <c r="H701" s="34">
        <f t="shared" si="23"/>
        <v>0</v>
      </c>
      <c r="I701" s="35">
        <f t="shared" si="24"/>
        <v>0</v>
      </c>
    </row>
    <row r="702" spans="2:9" ht="22.5">
      <c r="B702" s="23">
        <v>611</v>
      </c>
      <c r="C702" s="11" t="s">
        <v>205</v>
      </c>
      <c r="D702" s="47" t="s">
        <v>486</v>
      </c>
      <c r="E702" s="45" t="s">
        <v>83</v>
      </c>
      <c r="F702" s="10">
        <v>1</v>
      </c>
      <c r="G702" s="11"/>
      <c r="H702" s="34">
        <f t="shared" si="23"/>
        <v>0</v>
      </c>
      <c r="I702" s="35">
        <f t="shared" si="24"/>
        <v>0</v>
      </c>
    </row>
    <row r="703" spans="2:9" ht="33.75">
      <c r="B703" s="63">
        <v>612</v>
      </c>
      <c r="C703" s="64" t="s">
        <v>205</v>
      </c>
      <c r="D703" s="65" t="s">
        <v>241</v>
      </c>
      <c r="E703" s="66" t="s">
        <v>525</v>
      </c>
      <c r="F703" s="66">
        <v>1</v>
      </c>
      <c r="G703" s="64"/>
      <c r="H703" s="67">
        <f t="shared" si="23"/>
        <v>0</v>
      </c>
      <c r="I703" s="68">
        <f t="shared" si="24"/>
        <v>0</v>
      </c>
    </row>
    <row r="704" spans="2:9" ht="22.5">
      <c r="B704" s="21"/>
      <c r="C704" s="8"/>
      <c r="D704" s="12" t="s">
        <v>436</v>
      </c>
      <c r="E704" s="8"/>
      <c r="F704" s="30"/>
      <c r="G704" s="30"/>
      <c r="H704" s="30"/>
      <c r="I704" s="31"/>
    </row>
    <row r="705" spans="2:9" ht="22.5">
      <c r="B705" s="23">
        <v>613</v>
      </c>
      <c r="C705" s="11" t="s">
        <v>205</v>
      </c>
      <c r="D705" s="9" t="s">
        <v>437</v>
      </c>
      <c r="E705" s="10" t="s">
        <v>525</v>
      </c>
      <c r="F705" s="10">
        <v>4</v>
      </c>
      <c r="G705" s="11"/>
      <c r="H705" s="34">
        <f t="shared" si="23"/>
        <v>0</v>
      </c>
      <c r="I705" s="35">
        <f t="shared" si="24"/>
        <v>0</v>
      </c>
    </row>
    <row r="706" spans="2:9" ht="22.5">
      <c r="B706" s="69">
        <v>614</v>
      </c>
      <c r="C706" s="70" t="s">
        <v>205</v>
      </c>
      <c r="D706" s="71" t="s">
        <v>438</v>
      </c>
      <c r="E706" s="72" t="s">
        <v>525</v>
      </c>
      <c r="F706" s="72">
        <v>4</v>
      </c>
      <c r="G706" s="70"/>
      <c r="H706" s="73">
        <f t="shared" si="23"/>
        <v>0</v>
      </c>
      <c r="I706" s="74">
        <f t="shared" si="24"/>
        <v>0</v>
      </c>
    </row>
    <row r="707" spans="2:9" ht="12.75">
      <c r="B707" s="21"/>
      <c r="C707" s="8"/>
      <c r="D707" s="12" t="s">
        <v>242</v>
      </c>
      <c r="E707" s="8"/>
      <c r="F707" s="30"/>
      <c r="G707" s="30"/>
      <c r="H707" s="30"/>
      <c r="I707" s="31"/>
    </row>
    <row r="708" spans="2:9" ht="22.5">
      <c r="B708" s="11">
        <v>615</v>
      </c>
      <c r="C708" s="11" t="s">
        <v>204</v>
      </c>
      <c r="D708" s="9" t="s">
        <v>243</v>
      </c>
      <c r="E708" s="72" t="s">
        <v>525</v>
      </c>
      <c r="F708" s="10">
        <v>8</v>
      </c>
      <c r="G708" s="11"/>
      <c r="H708" s="34"/>
      <c r="I708" s="34"/>
    </row>
    <row r="709" spans="2:9" ht="22.5">
      <c r="B709" s="11">
        <v>616</v>
      </c>
      <c r="C709" s="11" t="s">
        <v>204</v>
      </c>
      <c r="D709" s="9" t="s">
        <v>244</v>
      </c>
      <c r="E709" s="72" t="s">
        <v>525</v>
      </c>
      <c r="F709" s="10">
        <v>2</v>
      </c>
      <c r="G709" s="11"/>
      <c r="H709" s="34"/>
      <c r="I709" s="34"/>
    </row>
    <row r="710" spans="2:9" ht="22.5">
      <c r="B710" s="11">
        <v>617</v>
      </c>
      <c r="C710" s="11" t="s">
        <v>204</v>
      </c>
      <c r="D710" s="9" t="s">
        <v>245</v>
      </c>
      <c r="E710" s="10" t="s">
        <v>457</v>
      </c>
      <c r="F710" s="10">
        <v>315</v>
      </c>
      <c r="G710" s="11"/>
      <c r="H710" s="34"/>
      <c r="I710" s="34"/>
    </row>
    <row r="711" spans="7:9" ht="13.5" thickBot="1">
      <c r="G711" s="38" t="s">
        <v>208</v>
      </c>
      <c r="H711" s="39">
        <f>SUM(H14:H710)</f>
        <v>0</v>
      </c>
      <c r="I711" s="40">
        <f>SUM(I14:I710)</f>
        <v>0</v>
      </c>
    </row>
  </sheetData>
  <sheetProtection/>
  <mergeCells count="4">
    <mergeCell ref="G3:H3"/>
    <mergeCell ref="B6:H6"/>
    <mergeCell ref="F5:H5"/>
    <mergeCell ref="B8:I8"/>
  </mergeCells>
  <printOptions horizontalCentered="1"/>
  <pageMargins left="0.8" right="0.8" top="0.4" bottom="0.4" header="0.2" footer="0.2"/>
  <pageSetup horizontalDpi="600" verticalDpi="600" orientation="portrait" paperSize="9" scale="9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lastPrinted>2012-03-27T10:47:59Z</cp:lastPrinted>
  <dcterms:created xsi:type="dcterms:W3CDTF">2012-03-02T07:56:47Z</dcterms:created>
  <dcterms:modified xsi:type="dcterms:W3CDTF">2012-04-20T12:45:22Z</dcterms:modified>
  <cp:category/>
  <cp:version/>
  <cp:contentType/>
  <cp:contentStatus/>
</cp:coreProperties>
</file>