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1910" windowHeight="6585" tabRatio="876" activeTab="0"/>
  </bookViews>
  <sheets>
    <sheet name="prognoza" sheetId="1" r:id="rId1"/>
  </sheets>
  <definedNames>
    <definedName name="_xlnm.Print_Area" localSheetId="0">'prognoza'!$A$4:$I$71</definedName>
  </definedNames>
  <calcPr fullCalcOnLoad="1"/>
</workbook>
</file>

<file path=xl/sharedStrings.xml><?xml version="1.0" encoding="utf-8"?>
<sst xmlns="http://schemas.openxmlformats.org/spreadsheetml/2006/main" count="142" uniqueCount="131">
  <si>
    <t>D23. lokaty w bankach</t>
  </si>
  <si>
    <t>D24. wykup papierów wartościowych,</t>
  </si>
  <si>
    <t>D241. na realizację programów i projektów realizowanych z udziałem środków pochodzących z funduszy strukturalnych i Funduszu Spójności UE</t>
  </si>
  <si>
    <t>D25. wykup obligacji samorządowych</t>
  </si>
  <si>
    <t>D251. na realizację programów i projektów realizowanych z udziałem środków pochodzących z funduszy strukturalnych i Funduszu Spójności UE</t>
  </si>
  <si>
    <t>D26. inne cele</t>
  </si>
  <si>
    <t>b) uznane za bezsporne przez właściwą jednostkę sektora finansów publicznych, będącą dłużnikiem</t>
  </si>
  <si>
    <t>6) zobowiązania związane z przyrzeczonymi środkami z funduszy  strukturalnych oraz Funduszu Spójności Unii Europejskiej:</t>
  </si>
  <si>
    <t>c) emitowane papiery wartościowe.</t>
  </si>
  <si>
    <t>42.</t>
  </si>
  <si>
    <t>43.</t>
  </si>
  <si>
    <t>44.</t>
  </si>
  <si>
    <t>45.</t>
  </si>
  <si>
    <t>46.</t>
  </si>
  <si>
    <t>47.</t>
  </si>
  <si>
    <t>48.</t>
  </si>
  <si>
    <t>4) wykup papierów wartościowych wyemitowanych przez j.s.t.</t>
  </si>
  <si>
    <t>49.</t>
  </si>
  <si>
    <t>5) Spłaty zobowiązań związanych z przyrzeczonymi środkami z funduszy strukturalnych oraz Funduszu Spójności Unii Europejskiej</t>
  </si>
  <si>
    <t>d) wykup obligacji samorządowych.</t>
  </si>
  <si>
    <t>50.</t>
  </si>
  <si>
    <t>51.</t>
  </si>
  <si>
    <t>A. DOCHODY</t>
  </si>
  <si>
    <t>B. WYDATKI:</t>
  </si>
  <si>
    <t>G. Wskaźnik łącznego długu do dochodu
      (poz.33/ poz.1) %</t>
  </si>
  <si>
    <r>
      <t>G1. Wskaźnik długu do dochodu</t>
    </r>
    <r>
      <rPr>
        <i/>
        <sz val="9"/>
        <rFont val="Times New Roman"/>
        <family val="1"/>
      </rPr>
      <t xml:space="preserve"> (bez.poz.41)</t>
    </r>
    <r>
      <rPr>
        <b/>
        <sz val="9"/>
        <rFont val="Times New Roman"/>
        <family val="1"/>
      </rPr>
      <t xml:space="preserve">
       ( (poz.33 (-) poz.41)/ poz.1) %</t>
    </r>
  </si>
  <si>
    <t>I1. Wskaźnik rocznej spłaty łącznego 
      zadłużenia do dochodu ( poz. 44/poz.1)%</t>
  </si>
  <si>
    <r>
      <t>I1. Wskaźnik rocznej spłaty zadłużenia  
      do dochodu</t>
    </r>
    <r>
      <rPr>
        <b/>
        <i/>
        <sz val="9"/>
        <rFont val="Times New Roman"/>
        <family val="1"/>
      </rPr>
      <t xml:space="preserve"> (bez poz. 49)</t>
    </r>
    <r>
      <rPr>
        <b/>
        <sz val="9"/>
        <rFont val="Times New Roman"/>
        <family val="1"/>
      </rPr>
      <t xml:space="preserve"> 
       ((poz. 44 (-) poz. 49)/poz.1)%</t>
    </r>
  </si>
  <si>
    <t>D111. na realizację programów i projektów realizowanych z udziałem środków pochodzących z funduszy strukturalnych i Funduszu Spójności UE</t>
  </si>
  <si>
    <t>D2111. pożyczek na prefinansowanie programów i projektów finansowanych z udziałem środków pochodzących z funduszy strukturalnych i Funduszu Spójności otrzymanych z budżetu państwa</t>
  </si>
  <si>
    <t>500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</si>
  <si>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</si>
  <si>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</si>
  <si>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</si>
  <si>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</si>
  <si>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</si>
  <si>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</si>
  <si>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</si>
  <si>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</si>
  <si>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</si>
  <si>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</si>
  <si>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</si>
  <si>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</si>
  <si>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</si>
  <si>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</si>
  <si>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</si>
  <si>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</si>
  <si>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</si>
  <si>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</si>
  <si>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</si>
  <si>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</si>
  <si>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</si>
  <si>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3</t>
  </si>
  <si>
    <t>Wyszczególnienie</t>
  </si>
  <si>
    <t>Wykonanie</t>
  </si>
  <si>
    <t>Przewidywane wykonanie</t>
  </si>
  <si>
    <t>2003 r.</t>
  </si>
  <si>
    <t>2004 r.</t>
  </si>
  <si>
    <t>2005 r.</t>
  </si>
  <si>
    <t>2006 r.</t>
  </si>
  <si>
    <t>2007 r.</t>
  </si>
  <si>
    <t>2008 r.</t>
  </si>
  <si>
    <t>2009 r.</t>
  </si>
  <si>
    <t>4</t>
  </si>
  <si>
    <t>5</t>
  </si>
  <si>
    <t>6</t>
  </si>
  <si>
    <t>7</t>
  </si>
  <si>
    <t xml:space="preserve">   - wydatki bieżące,</t>
  </si>
  <si>
    <t xml:space="preserve">   - wydatki majątkowe.</t>
  </si>
  <si>
    <t>C. NADWYŻKA/DEFICYT (A-B)</t>
  </si>
  <si>
    <t>D. FINANSOWANIE (D1-D2)</t>
  </si>
  <si>
    <t>D1. Przychody ogółem:</t>
  </si>
  <si>
    <t>2) pożyczki,</t>
  </si>
  <si>
    <t>D2. Rozchody ogółem:</t>
  </si>
  <si>
    <t xml:space="preserve">3) spłaty pożyczek  </t>
  </si>
  <si>
    <t>21.</t>
  </si>
  <si>
    <t>22.</t>
  </si>
  <si>
    <t>23.</t>
  </si>
  <si>
    <t>E. UMORZENIE POŻYCZKI</t>
  </si>
  <si>
    <t>24.</t>
  </si>
  <si>
    <t>F. DŁUG NA KONIEC ROKU</t>
  </si>
  <si>
    <t>25.</t>
  </si>
  <si>
    <t>1) wyemitowane papiery wartościowe,</t>
  </si>
  <si>
    <t>2) zaciągnięte kredyty,</t>
  </si>
  <si>
    <t>27.</t>
  </si>
  <si>
    <t>3) zaciągnięte pożyczki,</t>
  </si>
  <si>
    <t>28.</t>
  </si>
  <si>
    <t>4) przyjęte depozyty,</t>
  </si>
  <si>
    <t>29.</t>
  </si>
  <si>
    <t>5) wymagalne zobowiązania:</t>
  </si>
  <si>
    <t>30.</t>
  </si>
  <si>
    <t>a) wynikające z ustaw i orzeczeń sądów</t>
  </si>
  <si>
    <t>31.</t>
  </si>
  <si>
    <t>32.</t>
  </si>
  <si>
    <t>33.</t>
  </si>
  <si>
    <t>a) kredyty,</t>
  </si>
  <si>
    <t>b) pożyczki,</t>
  </si>
  <si>
    <t>34.</t>
  </si>
  <si>
    <t>35.</t>
  </si>
  <si>
    <t>H. OBCIĄŻENIE ROCZNE BUDŻETU 
    z tytułu spłaty zadłużenia - z tego:</t>
  </si>
  <si>
    <t>36.</t>
  </si>
  <si>
    <t>1) spłaty rat kredytów z odsetkami,</t>
  </si>
  <si>
    <t>37.</t>
  </si>
  <si>
    <t>2) spłaty rat pożyczek z odsetkami</t>
  </si>
  <si>
    <t>38.</t>
  </si>
  <si>
    <t>3) potencjalne spłaty udzielonych poręczeń z należnymi odsetkami</t>
  </si>
  <si>
    <t>39.</t>
  </si>
  <si>
    <t>40.</t>
  </si>
  <si>
    <t>a) spłaty rat kredytów z odsetkami,</t>
  </si>
  <si>
    <t>b) spłaty rat pożyczek z odsetkami,</t>
  </si>
  <si>
    <t>c) wykup papierów wartościowych,</t>
  </si>
  <si>
    <t>41.</t>
  </si>
  <si>
    <t>obligacje</t>
  </si>
  <si>
    <t>kredyt</t>
  </si>
  <si>
    <t>D11. kredyty i pożyczki</t>
  </si>
  <si>
    <t>D1111. pożyczki na prefinansowanie programów i projektów finansowanych z udziałem środków pochodzących z funduszy strukturalnych i Funduszu Spójności, otrzymane z budżetu państwa</t>
  </si>
  <si>
    <t>D12. spłata pożyczek udzielonych,</t>
  </si>
  <si>
    <t>D13. nadwyżka z lat ubiegłych,</t>
  </si>
  <si>
    <t>D131. środki na pokrycie deficytu</t>
  </si>
  <si>
    <t>D14. papiery wartościowe,</t>
  </si>
  <si>
    <t>D141. na realizację programów i projektów realizowanych z udziałem środków pochodzących z funduszy strukturalnych i Funduszu Spójności UE</t>
  </si>
  <si>
    <t>D15. obligacje j.s.t. oraz związków komunalnych</t>
  </si>
  <si>
    <t>D151. na realizację programów i projektów realizowanych z udziałem środków pochodzących z funduszy strukturalnych i Funduszu Spójności UE</t>
  </si>
  <si>
    <t>D16. prywatyzacja majątku j.s.t.</t>
  </si>
  <si>
    <t>D17. inne źródła</t>
  </si>
  <si>
    <t>D171. środki na pokrycie deficytu</t>
  </si>
  <si>
    <t>D21. spłaty kredytów i pożyczek</t>
  </si>
  <si>
    <t>D211.  na realizację programów i projektów realizowanych z udziałem środków pochodzących z funduszy strukturalnych i Funduszu Spójności UE</t>
  </si>
  <si>
    <t>D22. pożyczki</t>
  </si>
  <si>
    <t xml:space="preserve">26. </t>
  </si>
  <si>
    <t>V.1.Prognoza dochodów i wydatków Miasta Świnoujścia na lata 2006-2009  (w tys. zł)</t>
  </si>
</sst>
</file>

<file path=xl/styles.xml><?xml version="1.0" encoding="utf-8"?>
<styleSheet xmlns="http://schemas.openxmlformats.org/spreadsheetml/2006/main">
  <numFmts count="4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_ ;\-#,##0\ "/>
    <numFmt numFmtId="166" formatCode="#,##0\ &quot;zł&quot;"/>
    <numFmt numFmtId="167" formatCode="0.E+00"/>
    <numFmt numFmtId="168" formatCode="00\-000"/>
    <numFmt numFmtId="169" formatCode="#,##0.0"/>
    <numFmt numFmtId="170" formatCode="_-* #,##0\ _z_ł_-;\-* #,##0\ _z_ł_-;_-* &quot;-&quot;??\ _z_ł_-;_-@_-"/>
    <numFmt numFmtId="171" formatCode="#,##0.00_ ;\-#,##0.00\ "/>
    <numFmt numFmtId="172" formatCode="#,##0.00\ &quot;zł&quot;"/>
    <numFmt numFmtId="173" formatCode="#,##0.000"/>
    <numFmt numFmtId="174" formatCode="#,##0.0000"/>
    <numFmt numFmtId="175" formatCode="#,##0.000_ ;\-#,##0.000\ "/>
    <numFmt numFmtId="176" formatCode="#,##0.0_ ;\-#,##0.0\ "/>
    <numFmt numFmtId="177" formatCode="#,##0.0000_ ;\-#,##0.0000\ "/>
    <numFmt numFmtId="178" formatCode="_-* #,##0.000\ _z_ł_-;\-* #,##0.000\ _z_ł_-;_-* &quot;-&quot;??\ _z_ł_-;_-@_-"/>
    <numFmt numFmtId="179" formatCode="_-* #,##0.0000\ _z_ł_-;\-* #,##0.0000\ _z_ł_-;_-* &quot;-&quot;??\ _z_ł_-;_-@_-"/>
    <numFmt numFmtId="180" formatCode="_-* #,##0.00000\ _z_ł_-;\-* #,##0.00000\ _z_ł_-;_-* &quot;-&quot;??\ _z_ł_-;_-@_-"/>
    <numFmt numFmtId="181" formatCode="_-* #,##0.0\ _z_ł_-;\-* #,##0.0\ _z_ł_-;_-* &quot;-&quot;??\ _z_ł_-;_-@_-"/>
    <numFmt numFmtId="182" formatCode="0.000000"/>
    <numFmt numFmtId="183" formatCode="0.00000"/>
    <numFmt numFmtId="184" formatCode="0.0000"/>
    <numFmt numFmtId="185" formatCode="0.000"/>
    <numFmt numFmtId="186" formatCode="0.00000000"/>
    <numFmt numFmtId="187" formatCode="0.0000000"/>
    <numFmt numFmtId="188" formatCode="0.0"/>
    <numFmt numFmtId="189" formatCode="0.000000000"/>
    <numFmt numFmtId="190" formatCode="0.0000000000"/>
    <numFmt numFmtId="191" formatCode="0.00000000000"/>
    <numFmt numFmtId="192" formatCode="0.000000000000"/>
    <numFmt numFmtId="193" formatCode="#,##0.0\ _z_ł"/>
    <numFmt numFmtId="194" formatCode="&quot;Tak&quot;;&quot;Tak&quot;;&quot;Nie&quot;"/>
    <numFmt numFmtId="195" formatCode="&quot;Prawda&quot;;&quot;Prawda&quot;;&quot;Fałsz&quot;"/>
    <numFmt numFmtId="196" formatCode="&quot;Włączone&quot;;&quot;Włączone&quot;;&quot;Wyłączone&quot;"/>
    <numFmt numFmtId="197" formatCode="[$€-2]\ #,##0.00_);[Red]\([$€-2]\ #,##0.00\)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12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9"/>
      <name val="Arial CE"/>
      <family val="0"/>
    </font>
    <font>
      <sz val="16"/>
      <name val="Times New Roman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3" fillId="0" borderId="0" xfId="0" applyFont="1" applyAlignment="1" applyProtection="1">
      <alignment vertical="top"/>
      <protection hidden="1"/>
    </xf>
    <xf numFmtId="49" fontId="3" fillId="0" borderId="1" xfId="18" applyNumberFormat="1" applyFont="1" applyBorder="1" applyAlignment="1" applyProtection="1">
      <alignment vertical="top" wrapText="1"/>
      <protection hidden="1"/>
    </xf>
    <xf numFmtId="0" fontId="4" fillId="0" borderId="2" xfId="18" applyFont="1" applyBorder="1" applyAlignment="1" applyProtection="1">
      <alignment horizontal="center" vertical="top"/>
      <protection hidden="1"/>
    </xf>
    <xf numFmtId="0" fontId="4" fillId="0" borderId="3" xfId="18" applyFont="1" applyBorder="1" applyAlignment="1" applyProtection="1">
      <alignment horizontal="center" vertical="top"/>
      <protection hidden="1"/>
    </xf>
    <xf numFmtId="0" fontId="3" fillId="0" borderId="4" xfId="18" applyFont="1" applyBorder="1" applyAlignment="1" applyProtection="1">
      <alignment horizontal="center" vertical="top"/>
      <protection hidden="1"/>
    </xf>
    <xf numFmtId="0" fontId="4" fillId="0" borderId="5" xfId="18" applyFont="1" applyBorder="1" applyAlignment="1" applyProtection="1">
      <alignment horizontal="center" vertical="top"/>
      <protection hidden="1"/>
    </xf>
    <xf numFmtId="0" fontId="4" fillId="0" borderId="5" xfId="18" applyFont="1" applyBorder="1" applyAlignment="1" applyProtection="1">
      <alignment horizontal="center" vertical="top"/>
      <protection hidden="1"/>
    </xf>
    <xf numFmtId="0" fontId="3" fillId="0" borderId="6" xfId="18" applyFont="1" applyBorder="1" applyAlignment="1" applyProtection="1">
      <alignment horizontal="center" vertical="top"/>
      <protection hidden="1"/>
    </xf>
    <xf numFmtId="0" fontId="4" fillId="0" borderId="4" xfId="18" applyFont="1" applyBorder="1" applyAlignment="1" applyProtection="1">
      <alignment horizontal="center" vertical="top"/>
      <protection hidden="1"/>
    </xf>
    <xf numFmtId="0" fontId="5" fillId="0" borderId="4" xfId="18" applyFont="1" applyBorder="1" applyAlignment="1" applyProtection="1">
      <alignment horizontal="center" vertical="top"/>
      <protection hidden="1"/>
    </xf>
    <xf numFmtId="0" fontId="3" fillId="0" borderId="0" xfId="18" applyFont="1" applyAlignment="1" applyProtection="1">
      <alignment horizontal="center" vertical="top"/>
      <protection hidden="1"/>
    </xf>
    <xf numFmtId="0" fontId="4" fillId="0" borderId="0" xfId="18" applyFont="1" applyAlignment="1" applyProtection="1">
      <alignment vertical="top"/>
      <protection hidden="1"/>
    </xf>
    <xf numFmtId="49" fontId="4" fillId="0" borderId="7" xfId="18" applyNumberFormat="1" applyFont="1" applyBorder="1" applyAlignment="1" applyProtection="1">
      <alignment vertical="top"/>
      <protection hidden="1"/>
    </xf>
    <xf numFmtId="3" fontId="4" fillId="0" borderId="7" xfId="18" applyNumberFormat="1" applyFont="1" applyBorder="1" applyAlignment="1" applyProtection="1">
      <alignment vertical="top"/>
      <protection hidden="1"/>
    </xf>
    <xf numFmtId="3" fontId="4" fillId="0" borderId="8" xfId="18" applyNumberFormat="1" applyFont="1" applyBorder="1" applyAlignment="1" applyProtection="1">
      <alignment vertical="top"/>
      <protection hidden="1"/>
    </xf>
    <xf numFmtId="49" fontId="4" fillId="0" borderId="9" xfId="18" applyNumberFormat="1" applyFont="1" applyBorder="1" applyAlignment="1" applyProtection="1">
      <alignment vertical="top"/>
      <protection hidden="1"/>
    </xf>
    <xf numFmtId="3" fontId="4" fillId="0" borderId="9" xfId="18" applyNumberFormat="1" applyFont="1" applyBorder="1" applyAlignment="1" applyProtection="1">
      <alignment vertical="top"/>
      <protection hidden="1"/>
    </xf>
    <xf numFmtId="3" fontId="4" fillId="0" borderId="10" xfId="18" applyNumberFormat="1" applyFont="1" applyBorder="1" applyAlignment="1" applyProtection="1">
      <alignment vertical="top"/>
      <protection hidden="1"/>
    </xf>
    <xf numFmtId="49" fontId="3" fillId="0" borderId="1" xfId="18" applyNumberFormat="1" applyFont="1" applyBorder="1" applyAlignment="1" applyProtection="1">
      <alignment vertical="top"/>
      <protection hidden="1"/>
    </xf>
    <xf numFmtId="3" fontId="3" fillId="0" borderId="1" xfId="18" applyNumberFormat="1" applyFont="1" applyBorder="1" applyAlignment="1" applyProtection="1">
      <alignment vertical="top"/>
      <protection hidden="1"/>
    </xf>
    <xf numFmtId="3" fontId="3" fillId="0" borderId="11" xfId="18" applyNumberFormat="1" applyFont="1" applyBorder="1" applyAlignment="1" applyProtection="1">
      <alignment vertical="top"/>
      <protection hidden="1"/>
    </xf>
    <xf numFmtId="3" fontId="3" fillId="0" borderId="0" xfId="18" applyNumberFormat="1" applyFont="1" applyBorder="1" applyAlignment="1" applyProtection="1">
      <alignment vertical="top"/>
      <protection hidden="1"/>
    </xf>
    <xf numFmtId="49" fontId="3" fillId="0" borderId="12" xfId="18" applyNumberFormat="1" applyFont="1" applyBorder="1" applyAlignment="1" applyProtection="1">
      <alignment vertical="top"/>
      <protection hidden="1"/>
    </xf>
    <xf numFmtId="3" fontId="3" fillId="0" borderId="12" xfId="18" applyNumberFormat="1" applyFont="1" applyBorder="1" applyAlignment="1" applyProtection="1">
      <alignment vertical="top"/>
      <protection hidden="1"/>
    </xf>
    <xf numFmtId="3" fontId="3" fillId="0" borderId="13" xfId="18" applyNumberFormat="1" applyFont="1" applyBorder="1" applyAlignment="1" applyProtection="1">
      <alignment vertical="top"/>
      <protection hidden="1"/>
    </xf>
    <xf numFmtId="49" fontId="4" fillId="0" borderId="1" xfId="18" applyNumberFormat="1" applyFont="1" applyBorder="1" applyAlignment="1" applyProtection="1">
      <alignment vertical="top"/>
      <protection hidden="1"/>
    </xf>
    <xf numFmtId="3" fontId="4" fillId="0" borderId="1" xfId="18" applyNumberFormat="1" applyFont="1" applyBorder="1" applyAlignment="1" applyProtection="1">
      <alignment vertical="top"/>
      <protection hidden="1"/>
    </xf>
    <xf numFmtId="3" fontId="4" fillId="0" borderId="11" xfId="18" applyNumberFormat="1" applyFont="1" applyBorder="1" applyAlignment="1" applyProtection="1">
      <alignment vertical="top"/>
      <protection hidden="1"/>
    </xf>
    <xf numFmtId="49" fontId="5" fillId="0" borderId="1" xfId="18" applyNumberFormat="1" applyFont="1" applyBorder="1" applyAlignment="1" applyProtection="1">
      <alignment vertical="top"/>
      <protection hidden="1"/>
    </xf>
    <xf numFmtId="3" fontId="5" fillId="0" borderId="1" xfId="18" applyNumberFormat="1" applyFont="1" applyBorder="1" applyAlignment="1" applyProtection="1">
      <alignment vertical="top"/>
      <protection hidden="1"/>
    </xf>
    <xf numFmtId="3" fontId="5" fillId="0" borderId="11" xfId="18" applyNumberFormat="1" applyFont="1" applyBorder="1" applyAlignment="1" applyProtection="1">
      <alignment vertical="top"/>
      <protection hidden="1"/>
    </xf>
    <xf numFmtId="49" fontId="3" fillId="0" borderId="12" xfId="18" applyNumberFormat="1" applyFont="1" applyBorder="1" applyAlignment="1" applyProtection="1">
      <alignment vertical="top" wrapText="1"/>
      <protection hidden="1"/>
    </xf>
    <xf numFmtId="49" fontId="4" fillId="0" borderId="14" xfId="18" applyNumberFormat="1" applyFont="1" applyBorder="1" applyAlignment="1" applyProtection="1">
      <alignment vertical="top" wrapText="1"/>
      <protection hidden="1"/>
    </xf>
    <xf numFmtId="169" fontId="4" fillId="0" borderId="14" xfId="18" applyNumberFormat="1" applyFont="1" applyBorder="1" applyAlignment="1" applyProtection="1">
      <alignment vertical="top"/>
      <protection hidden="1"/>
    </xf>
    <xf numFmtId="169" fontId="4" fillId="0" borderId="15" xfId="18" applyNumberFormat="1" applyFont="1" applyBorder="1" applyAlignment="1" applyProtection="1">
      <alignment vertical="top"/>
      <protection hidden="1"/>
    </xf>
    <xf numFmtId="0" fontId="3" fillId="0" borderId="1" xfId="18" applyFont="1" applyBorder="1" applyAlignment="1" applyProtection="1">
      <alignment vertical="top"/>
      <protection hidden="1"/>
    </xf>
    <xf numFmtId="0" fontId="3" fillId="0" borderId="11" xfId="18" applyFont="1" applyBorder="1" applyAlignment="1" applyProtection="1">
      <alignment vertical="top"/>
      <protection hidden="1"/>
    </xf>
    <xf numFmtId="49" fontId="3" fillId="0" borderId="14" xfId="18" applyNumberFormat="1" applyFont="1" applyBorder="1" applyAlignment="1" applyProtection="1">
      <alignment vertical="top" wrapText="1"/>
      <protection hidden="1"/>
    </xf>
    <xf numFmtId="0" fontId="3" fillId="0" borderId="14" xfId="18" applyFont="1" applyBorder="1" applyAlignment="1" applyProtection="1">
      <alignment vertical="top"/>
      <protection hidden="1"/>
    </xf>
    <xf numFmtId="0" fontId="3" fillId="0" borderId="15" xfId="18" applyFont="1" applyBorder="1" applyAlignment="1" applyProtection="1">
      <alignment vertical="top"/>
      <protection hidden="1"/>
    </xf>
    <xf numFmtId="49" fontId="4" fillId="0" borderId="14" xfId="18" applyNumberFormat="1" applyFont="1" applyBorder="1" applyAlignment="1" applyProtection="1">
      <alignment vertical="top" wrapText="1"/>
      <protection hidden="1"/>
    </xf>
    <xf numFmtId="0" fontId="4" fillId="0" borderId="4" xfId="18" applyFont="1" applyBorder="1" applyAlignment="1" applyProtection="1">
      <alignment horizontal="center" vertical="top"/>
      <protection hidden="1"/>
    </xf>
    <xf numFmtId="49" fontId="4" fillId="0" borderId="1" xfId="18" applyNumberFormat="1" applyFont="1" applyBorder="1" applyAlignment="1" applyProtection="1">
      <alignment vertical="top"/>
      <protection hidden="1"/>
    </xf>
    <xf numFmtId="3" fontId="4" fillId="0" borderId="1" xfId="18" applyNumberFormat="1" applyFont="1" applyBorder="1" applyAlignment="1" applyProtection="1">
      <alignment vertical="top"/>
      <protection hidden="1"/>
    </xf>
    <xf numFmtId="3" fontId="4" fillId="0" borderId="11" xfId="18" applyNumberFormat="1" applyFont="1" applyBorder="1" applyAlignment="1" applyProtection="1">
      <alignment vertical="top"/>
      <protection hidden="1"/>
    </xf>
    <xf numFmtId="0" fontId="4" fillId="0" borderId="6" xfId="18" applyFont="1" applyBorder="1" applyAlignment="1" applyProtection="1">
      <alignment horizontal="center" vertical="top"/>
      <protection hidden="1"/>
    </xf>
    <xf numFmtId="49" fontId="4" fillId="0" borderId="12" xfId="18" applyNumberFormat="1" applyFont="1" applyBorder="1" applyAlignment="1" applyProtection="1">
      <alignment vertical="top"/>
      <protection hidden="1"/>
    </xf>
    <xf numFmtId="3" fontId="4" fillId="0" borderId="12" xfId="18" applyNumberFormat="1" applyFont="1" applyFill="1" applyBorder="1" applyAlignment="1" applyProtection="1">
      <alignment vertical="top"/>
      <protection hidden="1"/>
    </xf>
    <xf numFmtId="3" fontId="4" fillId="0" borderId="12" xfId="18" applyNumberFormat="1" applyFont="1" applyBorder="1" applyAlignment="1" applyProtection="1">
      <alignment vertical="top"/>
      <protection hidden="1"/>
    </xf>
    <xf numFmtId="3" fontId="4" fillId="0" borderId="13" xfId="18" applyNumberFormat="1" applyFont="1" applyBorder="1" applyAlignment="1" applyProtection="1">
      <alignment vertical="top"/>
      <protection hidden="1"/>
    </xf>
    <xf numFmtId="0" fontId="4" fillId="0" borderId="3" xfId="18" applyFont="1" applyBorder="1" applyAlignment="1" applyProtection="1">
      <alignment horizontal="center" vertical="top"/>
      <protection hidden="1"/>
    </xf>
    <xf numFmtId="49" fontId="4" fillId="0" borderId="9" xfId="18" applyNumberFormat="1" applyFont="1" applyBorder="1" applyAlignment="1" applyProtection="1">
      <alignment vertical="top"/>
      <protection hidden="1"/>
    </xf>
    <xf numFmtId="3" fontId="4" fillId="0" borderId="9" xfId="18" applyNumberFormat="1" applyFont="1" applyBorder="1" applyAlignment="1" applyProtection="1">
      <alignment vertical="top"/>
      <protection hidden="1"/>
    </xf>
    <xf numFmtId="3" fontId="4" fillId="0" borderId="10" xfId="18" applyNumberFormat="1" applyFont="1" applyBorder="1" applyAlignment="1" applyProtection="1">
      <alignment vertical="top"/>
      <protection hidden="1"/>
    </xf>
    <xf numFmtId="49" fontId="4" fillId="0" borderId="1" xfId="18" applyNumberFormat="1" applyFont="1" applyBorder="1" applyAlignment="1" applyProtection="1">
      <alignment vertical="top" wrapText="1"/>
      <protection hidden="1"/>
    </xf>
    <xf numFmtId="49" fontId="4" fillId="0" borderId="11" xfId="18" applyNumberFormat="1" applyFont="1" applyBorder="1" applyAlignment="1" applyProtection="1">
      <alignment horizontal="right" vertical="top"/>
      <protection hidden="1"/>
    </xf>
    <xf numFmtId="0" fontId="4" fillId="0" borderId="1" xfId="18" applyFont="1" applyBorder="1" applyAlignment="1" applyProtection="1">
      <alignment vertical="top"/>
      <protection hidden="1"/>
    </xf>
    <xf numFmtId="0" fontId="4" fillId="0" borderId="11" xfId="18" applyFont="1" applyBorder="1" applyAlignment="1" applyProtection="1">
      <alignment vertical="top"/>
      <protection hidden="1"/>
    </xf>
    <xf numFmtId="188" fontId="4" fillId="0" borderId="14" xfId="18" applyNumberFormat="1" applyFont="1" applyBorder="1" applyAlignment="1" applyProtection="1">
      <alignment vertical="top"/>
      <protection hidden="1"/>
    </xf>
    <xf numFmtId="49" fontId="3" fillId="0" borderId="0" xfId="18" applyNumberFormat="1" applyFont="1" applyAlignment="1" applyProtection="1">
      <alignment vertical="top"/>
      <protection hidden="1"/>
    </xf>
    <xf numFmtId="0" fontId="3" fillId="0" borderId="0" xfId="18" applyFont="1" applyAlignment="1" applyProtection="1">
      <alignment vertical="top"/>
      <protection hidden="1"/>
    </xf>
    <xf numFmtId="0" fontId="3" fillId="0" borderId="0" xfId="18" applyFont="1" applyBorder="1" applyAlignment="1" applyProtection="1">
      <alignment vertical="top"/>
      <protection hidden="1"/>
    </xf>
    <xf numFmtId="0" fontId="3" fillId="0" borderId="0" xfId="18" applyFont="1" applyAlignment="1" applyProtection="1">
      <alignment horizontal="left" vertical="top"/>
      <protection hidden="1"/>
    </xf>
    <xf numFmtId="0" fontId="3" fillId="0" borderId="0" xfId="18" applyFont="1" applyAlignment="1" applyProtection="1">
      <alignment horizontal="right" vertical="top"/>
      <protection hidden="1"/>
    </xf>
    <xf numFmtId="0" fontId="4" fillId="0" borderId="0" xfId="18" applyFont="1" applyAlignment="1" applyProtection="1">
      <alignment horizontal="center" vertical="top"/>
      <protection hidden="1"/>
    </xf>
    <xf numFmtId="0" fontId="4" fillId="0" borderId="9" xfId="18" applyFont="1" applyBorder="1" applyAlignment="1" applyProtection="1">
      <alignment horizontal="center" vertical="top"/>
      <protection hidden="1"/>
    </xf>
    <xf numFmtId="0" fontId="4" fillId="0" borderId="1" xfId="18" applyFont="1" applyBorder="1" applyAlignment="1" applyProtection="1">
      <alignment horizontal="center" vertical="top"/>
      <protection hidden="1"/>
    </xf>
    <xf numFmtId="0" fontId="4" fillId="0" borderId="11" xfId="18" applyFont="1" applyBorder="1" applyAlignment="1" applyProtection="1">
      <alignment horizontal="center" vertical="top"/>
      <protection hidden="1"/>
    </xf>
    <xf numFmtId="0" fontId="4" fillId="0" borderId="6" xfId="18" applyFont="1" applyBorder="1" applyAlignment="1" applyProtection="1">
      <alignment horizontal="center" vertical="top"/>
      <protection hidden="1"/>
    </xf>
    <xf numFmtId="49" fontId="4" fillId="0" borderId="12" xfId="18" applyNumberFormat="1" applyFont="1" applyBorder="1" applyAlignment="1" applyProtection="1">
      <alignment horizontal="center" vertical="top"/>
      <protection hidden="1"/>
    </xf>
    <xf numFmtId="49" fontId="4" fillId="0" borderId="13" xfId="18" applyNumberFormat="1" applyFont="1" applyBorder="1" applyAlignment="1" applyProtection="1">
      <alignment horizontal="center" vertical="top"/>
      <protection hidden="1"/>
    </xf>
    <xf numFmtId="0" fontId="4" fillId="0" borderId="0" xfId="18" applyFont="1" applyAlignment="1" applyProtection="1">
      <alignment vertical="top"/>
      <protection hidden="1"/>
    </xf>
    <xf numFmtId="0" fontId="5" fillId="0" borderId="0" xfId="18" applyFont="1" applyAlignment="1" applyProtection="1">
      <alignment vertical="top"/>
      <protection hidden="1"/>
    </xf>
    <xf numFmtId="0" fontId="8" fillId="0" borderId="0" xfId="0" applyFont="1" applyAlignment="1">
      <alignment vertical="top"/>
    </xf>
    <xf numFmtId="49" fontId="4" fillId="0" borderId="9" xfId="18" applyNumberFormat="1" applyFont="1" applyBorder="1" applyAlignment="1" applyProtection="1">
      <alignment vertical="top" wrapText="1"/>
      <protection hidden="1"/>
    </xf>
    <xf numFmtId="10" fontId="3" fillId="0" borderId="0" xfId="18" applyNumberFormat="1" applyFont="1" applyAlignment="1" applyProtection="1">
      <alignment vertical="top"/>
      <protection hidden="1"/>
    </xf>
    <xf numFmtId="49" fontId="4" fillId="0" borderId="14" xfId="18" applyNumberFormat="1" applyFont="1" applyBorder="1" applyAlignment="1" applyProtection="1">
      <alignment vertical="top"/>
      <protection hidden="1"/>
    </xf>
    <xf numFmtId="3" fontId="4" fillId="0" borderId="14" xfId="18" applyNumberFormat="1" applyFont="1" applyFill="1" applyBorder="1" applyAlignment="1" applyProtection="1">
      <alignment vertical="top"/>
      <protection hidden="1"/>
    </xf>
    <xf numFmtId="3" fontId="4" fillId="0" borderId="14" xfId="18" applyNumberFormat="1" applyFont="1" applyBorder="1" applyAlignment="1" applyProtection="1">
      <alignment vertical="top"/>
      <protection hidden="1"/>
    </xf>
    <xf numFmtId="3" fontId="4" fillId="0" borderId="15" xfId="18" applyNumberFormat="1" applyFont="1" applyBorder="1" applyAlignment="1" applyProtection="1">
      <alignment vertical="top"/>
      <protection hidden="1"/>
    </xf>
    <xf numFmtId="49" fontId="4" fillId="0" borderId="7" xfId="18" applyNumberFormat="1" applyFont="1" applyBorder="1" applyAlignment="1" applyProtection="1">
      <alignment horizontal="center" vertical="top"/>
      <protection hidden="1"/>
    </xf>
    <xf numFmtId="49" fontId="4" fillId="0" borderId="8" xfId="18" applyNumberFormat="1" applyFont="1" applyBorder="1" applyAlignment="1" applyProtection="1">
      <alignment horizontal="center" vertical="top"/>
      <protection hidden="1"/>
    </xf>
    <xf numFmtId="188" fontId="4" fillId="0" borderId="15" xfId="18" applyNumberFormat="1" applyFont="1" applyBorder="1" applyAlignment="1" applyProtection="1">
      <alignment vertical="top"/>
      <protection hidden="1"/>
    </xf>
    <xf numFmtId="0" fontId="5" fillId="0" borderId="3" xfId="18" applyFont="1" applyBorder="1" applyAlignment="1" applyProtection="1">
      <alignment horizontal="center" vertical="top"/>
      <protection hidden="1"/>
    </xf>
    <xf numFmtId="49" fontId="5" fillId="0" borderId="9" xfId="18" applyNumberFormat="1" applyFont="1" applyBorder="1" applyAlignment="1" applyProtection="1">
      <alignment vertical="top"/>
      <protection hidden="1"/>
    </xf>
    <xf numFmtId="3" fontId="5" fillId="0" borderId="9" xfId="18" applyNumberFormat="1" applyFont="1" applyBorder="1" applyAlignment="1" applyProtection="1">
      <alignment vertical="top"/>
      <protection hidden="1"/>
    </xf>
    <xf numFmtId="3" fontId="5" fillId="0" borderId="10" xfId="18" applyNumberFormat="1" applyFont="1" applyBorder="1" applyAlignment="1" applyProtection="1">
      <alignment vertical="top"/>
      <protection hidden="1"/>
    </xf>
    <xf numFmtId="0" fontId="8" fillId="0" borderId="3" xfId="0" applyFont="1" applyBorder="1" applyAlignment="1">
      <alignment vertical="top"/>
    </xf>
    <xf numFmtId="188" fontId="8" fillId="0" borderId="9" xfId="0" applyNumberFormat="1" applyFont="1" applyBorder="1" applyAlignment="1">
      <alignment vertical="top"/>
    </xf>
    <xf numFmtId="188" fontId="8" fillId="0" borderId="10" xfId="0" applyNumberFormat="1" applyFont="1" applyBorder="1" applyAlignment="1">
      <alignment vertical="top"/>
    </xf>
    <xf numFmtId="169" fontId="8" fillId="0" borderId="9" xfId="0" applyNumberFormat="1" applyFont="1" applyBorder="1" applyAlignment="1">
      <alignment vertical="top"/>
    </xf>
    <xf numFmtId="0" fontId="4" fillId="0" borderId="16" xfId="18" applyFont="1" applyBorder="1" applyAlignment="1" applyProtection="1">
      <alignment horizontal="center" vertical="top"/>
      <protection hidden="1"/>
    </xf>
    <xf numFmtId="49" fontId="4" fillId="0" borderId="17" xfId="18" applyNumberFormat="1" applyFont="1" applyBorder="1" applyAlignment="1" applyProtection="1">
      <alignment vertical="top" wrapText="1"/>
      <protection hidden="1"/>
    </xf>
    <xf numFmtId="188" fontId="4" fillId="0" borderId="17" xfId="18" applyNumberFormat="1" applyFont="1" applyBorder="1" applyAlignment="1" applyProtection="1">
      <alignment vertical="top"/>
      <protection hidden="1"/>
    </xf>
    <xf numFmtId="188" fontId="4" fillId="0" borderId="18" xfId="18" applyNumberFormat="1" applyFont="1" applyBorder="1" applyAlignment="1" applyProtection="1">
      <alignment vertical="top"/>
      <protection hidden="1"/>
    </xf>
    <xf numFmtId="169" fontId="4" fillId="0" borderId="17" xfId="18" applyNumberFormat="1" applyFont="1" applyBorder="1" applyAlignment="1" applyProtection="1">
      <alignment vertical="top"/>
      <protection hidden="1"/>
    </xf>
    <xf numFmtId="0" fontId="3" fillId="0" borderId="19" xfId="18" applyFont="1" applyBorder="1" applyAlignment="1" applyProtection="1">
      <alignment horizontal="center" vertical="top"/>
      <protection hidden="1"/>
    </xf>
    <xf numFmtId="49" fontId="3" fillId="0" borderId="20" xfId="18" applyNumberFormat="1" applyFont="1" applyBorder="1" applyAlignment="1" applyProtection="1">
      <alignment vertical="top" wrapText="1"/>
      <protection hidden="1"/>
    </xf>
    <xf numFmtId="3" fontId="3" fillId="0" borderId="20" xfId="18" applyNumberFormat="1" applyFont="1" applyBorder="1" applyAlignment="1" applyProtection="1">
      <alignment vertical="top"/>
      <protection hidden="1"/>
    </xf>
    <xf numFmtId="3" fontId="3" fillId="0" borderId="21" xfId="18" applyNumberFormat="1" applyFont="1" applyBorder="1" applyAlignment="1" applyProtection="1">
      <alignment vertical="top"/>
      <protection hidden="1"/>
    </xf>
    <xf numFmtId="0" fontId="3" fillId="0" borderId="0" xfId="18" applyFont="1" applyBorder="1" applyAlignment="1" applyProtection="1">
      <alignment horizontal="center" vertical="top"/>
      <protection hidden="1"/>
    </xf>
    <xf numFmtId="49" fontId="3" fillId="0" borderId="0" xfId="18" applyNumberFormat="1" applyFont="1" applyBorder="1" applyAlignment="1" applyProtection="1">
      <alignment vertical="top" wrapText="1"/>
      <protection hidden="1"/>
    </xf>
    <xf numFmtId="0" fontId="9" fillId="0" borderId="0" xfId="18" applyFont="1" applyAlignment="1" applyProtection="1">
      <alignment horizontal="center" vertical="top"/>
      <protection hidden="1"/>
    </xf>
    <xf numFmtId="0" fontId="4" fillId="0" borderId="22" xfId="18" applyFont="1" applyBorder="1" applyAlignment="1" applyProtection="1">
      <alignment horizontal="center" vertical="top" wrapText="1"/>
      <protection hidden="1"/>
    </xf>
    <xf numFmtId="0" fontId="4" fillId="0" borderId="23" xfId="18" applyFont="1" applyBorder="1" applyAlignment="1" applyProtection="1">
      <alignment horizontal="center" vertical="top" wrapText="1"/>
      <protection hidden="1"/>
    </xf>
    <xf numFmtId="0" fontId="3" fillId="0" borderId="19" xfId="18" applyFont="1" applyBorder="1" applyAlignment="1" applyProtection="1">
      <alignment horizontal="center" vertical="top"/>
      <protection hidden="1"/>
    </xf>
    <xf numFmtId="0" fontId="3" fillId="0" borderId="24" xfId="18" applyFont="1" applyBorder="1" applyAlignment="1" applyProtection="1">
      <alignment horizontal="center" vertical="top"/>
      <protection hidden="1"/>
    </xf>
    <xf numFmtId="0" fontId="3" fillId="0" borderId="5" xfId="18" applyFont="1" applyBorder="1" applyAlignment="1" applyProtection="1">
      <alignment horizontal="center" vertical="top"/>
      <protection hidden="1"/>
    </xf>
    <xf numFmtId="0" fontId="4" fillId="0" borderId="25" xfId="18" applyFont="1" applyBorder="1" applyAlignment="1" applyProtection="1">
      <alignment horizontal="center" vertical="top"/>
      <protection hidden="1"/>
    </xf>
    <xf numFmtId="0" fontId="4" fillId="0" borderId="3" xfId="18" applyFont="1" applyBorder="1" applyAlignment="1" applyProtection="1">
      <alignment horizontal="center" vertical="top"/>
      <protection hidden="1"/>
    </xf>
    <xf numFmtId="49" fontId="4" fillId="0" borderId="26" xfId="18" applyNumberFormat="1" applyFont="1" applyBorder="1" applyAlignment="1" applyProtection="1">
      <alignment horizontal="center" vertical="center"/>
      <protection hidden="1"/>
    </xf>
    <xf numFmtId="49" fontId="4" fillId="0" borderId="9" xfId="18" applyNumberFormat="1" applyFont="1" applyBorder="1" applyAlignment="1" applyProtection="1">
      <alignment horizontal="center" vertical="center"/>
      <protection hidden="1"/>
    </xf>
    <xf numFmtId="0" fontId="4" fillId="0" borderId="27" xfId="18" applyFont="1" applyBorder="1" applyAlignment="1" applyProtection="1">
      <alignment horizontal="center" vertical="top" wrapText="1"/>
      <protection hidden="1"/>
    </xf>
  </cellXfs>
  <cellStyles count="9">
    <cellStyle name="Normal" xfId="0"/>
    <cellStyle name="Comma" xfId="15"/>
    <cellStyle name="Comma [0]" xfId="16"/>
    <cellStyle name="Hyperlink" xfId="17"/>
    <cellStyle name="Normalny_Załączniki budżet 2005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0"/>
  <dimension ref="A1:I75"/>
  <sheetViews>
    <sheetView tabSelected="1" view="pageBreakPreview" zoomScaleSheetLayoutView="100" workbookViewId="0" topLeftCell="A1">
      <selection activeCell="A5" sqref="A5:I5"/>
    </sheetView>
  </sheetViews>
  <sheetFormatPr defaultColWidth="9.00390625" defaultRowHeight="12.75"/>
  <cols>
    <col min="1" max="1" width="3.25390625" style="11" customWidth="1"/>
    <col min="2" max="2" width="35.125" style="60" customWidth="1"/>
    <col min="3" max="3" width="10.375" style="61" hidden="1" customWidth="1"/>
    <col min="4" max="4" width="11.875" style="61" customWidth="1"/>
    <col min="5" max="5" width="11.25390625" style="61" customWidth="1"/>
    <col min="6" max="6" width="11.75390625" style="61" customWidth="1"/>
    <col min="7" max="7" width="10.625" style="61" customWidth="1"/>
    <col min="8" max="8" width="10.75390625" style="61" customWidth="1"/>
    <col min="9" max="9" width="9.75390625" style="61" customWidth="1"/>
    <col min="10" max="16384" width="9.125" style="61" customWidth="1"/>
  </cols>
  <sheetData>
    <row r="1" spans="4:6" ht="12.75" customHeight="1">
      <c r="D1" s="60"/>
      <c r="E1" s="60"/>
      <c r="F1" s="60"/>
    </row>
    <row r="2" ht="12" customHeight="1">
      <c r="E2" s="1"/>
    </row>
    <row r="3" ht="12" customHeight="1">
      <c r="E3" s="1"/>
    </row>
    <row r="4" ht="27" customHeight="1">
      <c r="D4" s="63"/>
    </row>
    <row r="5" spans="1:9" ht="23.25" customHeight="1">
      <c r="A5" s="103" t="s">
        <v>130</v>
      </c>
      <c r="B5" s="103"/>
      <c r="C5" s="103"/>
      <c r="D5" s="103"/>
      <c r="E5" s="103"/>
      <c r="F5" s="103"/>
      <c r="G5" s="103"/>
      <c r="H5" s="103"/>
      <c r="I5" s="103"/>
    </row>
    <row r="6" spans="1:7" ht="15" customHeight="1" thickBot="1">
      <c r="A6" s="61"/>
      <c r="B6" s="61"/>
      <c r="G6" s="64"/>
    </row>
    <row r="7" spans="1:9" s="65" customFormat="1" ht="11.25" customHeight="1">
      <c r="A7" s="109" t="s">
        <v>31</v>
      </c>
      <c r="B7" s="111" t="s">
        <v>53</v>
      </c>
      <c r="C7" s="104" t="s">
        <v>54</v>
      </c>
      <c r="D7" s="113"/>
      <c r="E7" s="104" t="s">
        <v>55</v>
      </c>
      <c r="F7" s="105"/>
      <c r="G7" s="105"/>
      <c r="H7" s="105"/>
      <c r="I7" s="105"/>
    </row>
    <row r="8" spans="1:9" s="65" customFormat="1" ht="10.5" customHeight="1">
      <c r="A8" s="110"/>
      <c r="B8" s="112"/>
      <c r="C8" s="66" t="s">
        <v>56</v>
      </c>
      <c r="D8" s="67" t="s">
        <v>57</v>
      </c>
      <c r="E8" s="67" t="s">
        <v>58</v>
      </c>
      <c r="F8" s="67" t="s">
        <v>59</v>
      </c>
      <c r="G8" s="68" t="s">
        <v>60</v>
      </c>
      <c r="H8" s="67" t="s">
        <v>61</v>
      </c>
      <c r="I8" s="67" t="s">
        <v>62</v>
      </c>
    </row>
    <row r="9" spans="1:9" s="65" customFormat="1" ht="11.25" customHeight="1" thickBot="1">
      <c r="A9" s="69">
        <v>1</v>
      </c>
      <c r="B9" s="70">
        <v>2</v>
      </c>
      <c r="C9" s="70" t="s">
        <v>52</v>
      </c>
      <c r="D9" s="70" t="s">
        <v>63</v>
      </c>
      <c r="E9" s="70" t="s">
        <v>64</v>
      </c>
      <c r="F9" s="70" t="s">
        <v>65</v>
      </c>
      <c r="G9" s="71" t="s">
        <v>66</v>
      </c>
      <c r="H9" s="70" t="s">
        <v>52</v>
      </c>
      <c r="I9" s="70" t="s">
        <v>63</v>
      </c>
    </row>
    <row r="10" spans="1:9" ht="14.25" customHeight="1" thickBot="1">
      <c r="A10" s="3" t="s">
        <v>32</v>
      </c>
      <c r="B10" s="13" t="s">
        <v>22</v>
      </c>
      <c r="C10" s="14">
        <v>116014</v>
      </c>
      <c r="D10" s="14">
        <v>119700</v>
      </c>
      <c r="E10" s="14">
        <v>138916</v>
      </c>
      <c r="F10" s="14">
        <v>148294</v>
      </c>
      <c r="G10" s="15">
        <v>137264</v>
      </c>
      <c r="H10" s="14">
        <v>148411</v>
      </c>
      <c r="I10" s="14">
        <f>I11+I31</f>
        <v>155338</v>
      </c>
    </row>
    <row r="11" spans="1:9" ht="15" customHeight="1">
      <c r="A11" s="4" t="s">
        <v>33</v>
      </c>
      <c r="B11" s="16" t="s">
        <v>23</v>
      </c>
      <c r="C11" s="17">
        <f>SUM(C12,C13)</f>
        <v>109283</v>
      </c>
      <c r="D11" s="17">
        <f aca="true" t="shared" si="0" ref="D11:I11">D12+D13</f>
        <v>122510</v>
      </c>
      <c r="E11" s="17">
        <f t="shared" si="0"/>
        <v>153502</v>
      </c>
      <c r="F11" s="17">
        <f t="shared" si="0"/>
        <v>156366</v>
      </c>
      <c r="G11" s="18">
        <f t="shared" si="0"/>
        <v>139924</v>
      </c>
      <c r="H11" s="17">
        <f t="shared" si="0"/>
        <v>138539</v>
      </c>
      <c r="I11" s="17">
        <f t="shared" si="0"/>
        <v>145538</v>
      </c>
    </row>
    <row r="12" spans="1:9" ht="12" customHeight="1">
      <c r="A12" s="5" t="s">
        <v>34</v>
      </c>
      <c r="B12" s="19" t="s">
        <v>67</v>
      </c>
      <c r="C12" s="20">
        <v>101742</v>
      </c>
      <c r="D12" s="20">
        <v>107834</v>
      </c>
      <c r="E12" s="20">
        <f>153502-E13</f>
        <v>116130</v>
      </c>
      <c r="F12" s="20">
        <v>121407</v>
      </c>
      <c r="G12" s="21">
        <v>121885</v>
      </c>
      <c r="H12" s="20">
        <v>124183</v>
      </c>
      <c r="I12" s="20">
        <v>126192</v>
      </c>
    </row>
    <row r="13" spans="1:9" ht="12" customHeight="1" thickBot="1">
      <c r="A13" s="8" t="s">
        <v>35</v>
      </c>
      <c r="B13" s="23" t="s">
        <v>68</v>
      </c>
      <c r="C13" s="24">
        <v>7541</v>
      </c>
      <c r="D13" s="24">
        <v>14676</v>
      </c>
      <c r="E13" s="24">
        <v>37372</v>
      </c>
      <c r="F13" s="24">
        <v>34959</v>
      </c>
      <c r="G13" s="25">
        <v>18039</v>
      </c>
      <c r="H13" s="24">
        <v>14356</v>
      </c>
      <c r="I13" s="24">
        <v>19346</v>
      </c>
    </row>
    <row r="14" spans="1:9" s="12" customFormat="1" ht="12" customHeight="1" thickBot="1">
      <c r="A14" s="3" t="s">
        <v>36</v>
      </c>
      <c r="B14" s="13" t="s">
        <v>69</v>
      </c>
      <c r="C14" s="14">
        <f aca="true" t="shared" si="1" ref="C14:I14">C10-C11</f>
        <v>6731</v>
      </c>
      <c r="D14" s="14">
        <f t="shared" si="1"/>
        <v>-2810</v>
      </c>
      <c r="E14" s="14">
        <f t="shared" si="1"/>
        <v>-14586</v>
      </c>
      <c r="F14" s="14">
        <f t="shared" si="1"/>
        <v>-8072</v>
      </c>
      <c r="G14" s="15">
        <f t="shared" si="1"/>
        <v>-2660</v>
      </c>
      <c r="H14" s="14">
        <f t="shared" si="1"/>
        <v>9872</v>
      </c>
      <c r="I14" s="14">
        <f t="shared" si="1"/>
        <v>9800</v>
      </c>
    </row>
    <row r="15" spans="1:9" s="12" customFormat="1" ht="12" customHeight="1">
      <c r="A15" s="4" t="s">
        <v>37</v>
      </c>
      <c r="B15" s="16" t="s">
        <v>70</v>
      </c>
      <c r="C15" s="17">
        <f aca="true" t="shared" si="2" ref="C15:I15">C16-C31</f>
        <v>-1094</v>
      </c>
      <c r="D15" s="17">
        <f t="shared" si="2"/>
        <v>2810</v>
      </c>
      <c r="E15" s="17">
        <f t="shared" si="2"/>
        <v>14586</v>
      </c>
      <c r="F15" s="17">
        <f t="shared" si="2"/>
        <v>8072</v>
      </c>
      <c r="G15" s="18">
        <f t="shared" si="2"/>
        <v>2660</v>
      </c>
      <c r="H15" s="17">
        <f t="shared" si="2"/>
        <v>-9872</v>
      </c>
      <c r="I15" s="17">
        <f t="shared" si="2"/>
        <v>-9800</v>
      </c>
    </row>
    <row r="16" spans="1:9" s="12" customFormat="1" ht="12" customHeight="1">
      <c r="A16" s="9" t="s">
        <v>38</v>
      </c>
      <c r="B16" s="26" t="s">
        <v>71</v>
      </c>
      <c r="C16" s="27">
        <f>SUM(C17,C21,C22,C24,C26,C28,C29)</f>
        <v>3126</v>
      </c>
      <c r="D16" s="27">
        <f>SUM(D17,D21,D22,D24,D26,D28,D29)</f>
        <v>7430</v>
      </c>
      <c r="E16" s="27">
        <f>SUM(E17,E21,E22,E24,E26,E28,E29)</f>
        <v>20506</v>
      </c>
      <c r="F16" s="27">
        <f>SUM(F17,F21,F22,F24,F26,F28,F29)</f>
        <v>11012</v>
      </c>
      <c r="G16" s="28">
        <f>SUM(G17,G21,G22,G24,G26,G28,G29)</f>
        <v>10000</v>
      </c>
      <c r="H16" s="27"/>
      <c r="I16" s="27"/>
    </row>
    <row r="17" spans="1:9" s="72" customFormat="1" ht="11.25" customHeight="1">
      <c r="A17" s="42" t="s">
        <v>39</v>
      </c>
      <c r="B17" s="43" t="s">
        <v>114</v>
      </c>
      <c r="C17" s="44"/>
      <c r="D17" s="44">
        <v>1300</v>
      </c>
      <c r="E17" s="44">
        <v>320</v>
      </c>
      <c r="F17" s="44">
        <v>1012</v>
      </c>
      <c r="G17" s="45">
        <v>10000</v>
      </c>
      <c r="H17" s="44"/>
      <c r="I17" s="44"/>
    </row>
    <row r="18" spans="1:9" ht="46.5" customHeight="1">
      <c r="A18" s="5" t="s">
        <v>40</v>
      </c>
      <c r="B18" s="2" t="s">
        <v>28</v>
      </c>
      <c r="C18" s="20"/>
      <c r="D18" s="20"/>
      <c r="E18" s="20"/>
      <c r="F18" s="20"/>
      <c r="G18" s="21"/>
      <c r="H18" s="20"/>
      <c r="I18" s="20"/>
    </row>
    <row r="19" spans="1:9" ht="57.75" customHeight="1">
      <c r="A19" s="5" t="s">
        <v>41</v>
      </c>
      <c r="B19" s="2" t="s">
        <v>115</v>
      </c>
      <c r="C19" s="20"/>
      <c r="D19" s="20"/>
      <c r="E19" s="20"/>
      <c r="F19" s="20"/>
      <c r="G19" s="21"/>
      <c r="H19" s="20"/>
      <c r="I19" s="20"/>
    </row>
    <row r="20" spans="1:9" s="73" customFormat="1" ht="11.25" customHeight="1" hidden="1">
      <c r="A20" s="10" t="s">
        <v>40</v>
      </c>
      <c r="B20" s="29" t="s">
        <v>72</v>
      </c>
      <c r="C20" s="30"/>
      <c r="D20" s="30"/>
      <c r="E20" s="30">
        <v>320</v>
      </c>
      <c r="F20" s="30">
        <v>1012</v>
      </c>
      <c r="G20" s="31"/>
      <c r="H20" s="30"/>
      <c r="I20" s="30"/>
    </row>
    <row r="21" spans="1:9" s="72" customFormat="1" ht="11.25" customHeight="1">
      <c r="A21" s="42" t="s">
        <v>42</v>
      </c>
      <c r="B21" s="43" t="s">
        <v>116</v>
      </c>
      <c r="C21" s="44"/>
      <c r="D21" s="44"/>
      <c r="E21" s="44"/>
      <c r="F21" s="44"/>
      <c r="G21" s="45"/>
      <c r="H21" s="44"/>
      <c r="I21" s="44"/>
    </row>
    <row r="22" spans="1:9" s="72" customFormat="1" ht="11.25" customHeight="1">
      <c r="A22" s="42" t="s">
        <v>43</v>
      </c>
      <c r="B22" s="43" t="s">
        <v>117</v>
      </c>
      <c r="C22" s="44"/>
      <c r="D22" s="44"/>
      <c r="E22" s="44"/>
      <c r="F22" s="44"/>
      <c r="G22" s="45"/>
      <c r="H22" s="44"/>
      <c r="I22" s="44"/>
    </row>
    <row r="23" spans="1:9" ht="11.25" customHeight="1">
      <c r="A23" s="5" t="s">
        <v>44</v>
      </c>
      <c r="B23" s="19" t="s">
        <v>118</v>
      </c>
      <c r="C23" s="20"/>
      <c r="D23" s="20"/>
      <c r="E23" s="20"/>
      <c r="F23" s="20"/>
      <c r="G23" s="21"/>
      <c r="H23" s="20"/>
      <c r="I23" s="20"/>
    </row>
    <row r="24" spans="1:9" s="72" customFormat="1" ht="11.25" customHeight="1">
      <c r="A24" s="42" t="s">
        <v>45</v>
      </c>
      <c r="B24" s="43" t="s">
        <v>119</v>
      </c>
      <c r="C24" s="44"/>
      <c r="D24" s="44"/>
      <c r="E24" s="44"/>
      <c r="F24" s="44"/>
      <c r="G24" s="45"/>
      <c r="H24" s="44"/>
      <c r="I24" s="44"/>
    </row>
    <row r="25" spans="1:9" ht="48" customHeight="1">
      <c r="A25" s="5" t="s">
        <v>46</v>
      </c>
      <c r="B25" s="2" t="s">
        <v>120</v>
      </c>
      <c r="C25" s="20"/>
      <c r="D25" s="20"/>
      <c r="E25" s="20"/>
      <c r="F25" s="20"/>
      <c r="G25" s="21"/>
      <c r="H25" s="20"/>
      <c r="I25" s="20"/>
    </row>
    <row r="26" spans="1:9" s="72" customFormat="1" ht="12" customHeight="1">
      <c r="A26" s="42" t="s">
        <v>47</v>
      </c>
      <c r="B26" s="43" t="s">
        <v>121</v>
      </c>
      <c r="C26" s="44"/>
      <c r="D26" s="44"/>
      <c r="E26" s="44">
        <v>20000</v>
      </c>
      <c r="F26" s="44">
        <v>10000</v>
      </c>
      <c r="G26" s="45"/>
      <c r="H26" s="44"/>
      <c r="I26" s="44"/>
    </row>
    <row r="27" spans="1:9" ht="48" customHeight="1">
      <c r="A27" s="5" t="s">
        <v>48</v>
      </c>
      <c r="B27" s="2" t="s">
        <v>122</v>
      </c>
      <c r="C27" s="20"/>
      <c r="D27" s="20"/>
      <c r="E27" s="20"/>
      <c r="F27" s="20"/>
      <c r="G27" s="21"/>
      <c r="H27" s="20"/>
      <c r="I27" s="20"/>
    </row>
    <row r="28" spans="1:9" s="72" customFormat="1" ht="12" customHeight="1">
      <c r="A28" s="42" t="s">
        <v>49</v>
      </c>
      <c r="B28" s="43" t="s">
        <v>123</v>
      </c>
      <c r="C28" s="44"/>
      <c r="D28" s="44"/>
      <c r="E28" s="44"/>
      <c r="F28" s="44"/>
      <c r="G28" s="45"/>
      <c r="H28" s="44"/>
      <c r="I28" s="44"/>
    </row>
    <row r="29" spans="1:9" s="72" customFormat="1" ht="12" customHeight="1">
      <c r="A29" s="42" t="s">
        <v>50</v>
      </c>
      <c r="B29" s="43" t="s">
        <v>124</v>
      </c>
      <c r="C29" s="44">
        <v>3126</v>
      </c>
      <c r="D29" s="44">
        <v>6130</v>
      </c>
      <c r="E29" s="44">
        <v>186</v>
      </c>
      <c r="F29" s="44"/>
      <c r="G29" s="45"/>
      <c r="H29" s="44"/>
      <c r="I29" s="44"/>
    </row>
    <row r="30" spans="1:9" ht="12" customHeight="1">
      <c r="A30" s="5" t="s">
        <v>51</v>
      </c>
      <c r="B30" s="19" t="s">
        <v>125</v>
      </c>
      <c r="C30" s="20"/>
      <c r="D30" s="20">
        <v>6130</v>
      </c>
      <c r="E30" s="20"/>
      <c r="F30" s="20"/>
      <c r="G30" s="21"/>
      <c r="H30" s="20"/>
      <c r="I30" s="20"/>
    </row>
    <row r="31" spans="1:9" s="72" customFormat="1" ht="12" customHeight="1">
      <c r="A31" s="42" t="s">
        <v>75</v>
      </c>
      <c r="B31" s="43" t="s">
        <v>73</v>
      </c>
      <c r="C31" s="44">
        <f aca="true" t="shared" si="3" ref="C31:I31">C32+C36+C38+C42+C44</f>
        <v>4220</v>
      </c>
      <c r="D31" s="44">
        <f t="shared" si="3"/>
        <v>4620</v>
      </c>
      <c r="E31" s="44">
        <f t="shared" si="3"/>
        <v>5920</v>
      </c>
      <c r="F31" s="44">
        <f t="shared" si="3"/>
        <v>2940</v>
      </c>
      <c r="G31" s="45">
        <f t="shared" si="3"/>
        <v>7340</v>
      </c>
      <c r="H31" s="44">
        <f t="shared" si="3"/>
        <v>9872</v>
      </c>
      <c r="I31" s="44">
        <f t="shared" si="3"/>
        <v>9800</v>
      </c>
    </row>
    <row r="32" spans="1:9" s="72" customFormat="1" ht="12" customHeight="1">
      <c r="A32" s="42" t="s">
        <v>76</v>
      </c>
      <c r="B32" s="43" t="s">
        <v>126</v>
      </c>
      <c r="C32" s="44">
        <v>4220</v>
      </c>
      <c r="D32" s="44">
        <v>4620</v>
      </c>
      <c r="E32" s="44">
        <v>5920</v>
      </c>
      <c r="F32" s="44">
        <v>2940</v>
      </c>
      <c r="G32" s="45">
        <v>3340</v>
      </c>
      <c r="H32" s="44">
        <v>4872</v>
      </c>
      <c r="I32" s="44">
        <v>3800</v>
      </c>
    </row>
    <row r="33" spans="1:9" ht="48" customHeight="1">
      <c r="A33" s="5" t="s">
        <v>77</v>
      </c>
      <c r="B33" s="2" t="s">
        <v>127</v>
      </c>
      <c r="C33" s="20"/>
      <c r="D33" s="20"/>
      <c r="E33" s="20"/>
      <c r="F33" s="20"/>
      <c r="G33" s="21"/>
      <c r="H33" s="20"/>
      <c r="I33" s="20"/>
    </row>
    <row r="34" spans="1:9" s="73" customFormat="1" ht="12" customHeight="1" hidden="1">
      <c r="A34" s="84" t="s">
        <v>49</v>
      </c>
      <c r="B34" s="85" t="s">
        <v>74</v>
      </c>
      <c r="C34" s="86">
        <v>2540</v>
      </c>
      <c r="D34" s="86">
        <v>2940</v>
      </c>
      <c r="E34" s="86">
        <v>2940</v>
      </c>
      <c r="F34" s="86">
        <v>2940</v>
      </c>
      <c r="G34" s="87">
        <f>2940+400</f>
        <v>3340</v>
      </c>
      <c r="H34" s="86">
        <f>2940+400+532</f>
        <v>3872</v>
      </c>
      <c r="I34" s="86">
        <v>2800</v>
      </c>
    </row>
    <row r="35" spans="1:9" ht="61.5" customHeight="1">
      <c r="A35" s="5" t="s">
        <v>79</v>
      </c>
      <c r="B35" s="2" t="s">
        <v>29</v>
      </c>
      <c r="C35" s="20"/>
      <c r="D35" s="20"/>
      <c r="E35" s="20"/>
      <c r="F35" s="20"/>
      <c r="G35" s="21"/>
      <c r="H35" s="20"/>
      <c r="I35" s="20"/>
    </row>
    <row r="36" spans="1:9" s="72" customFormat="1" ht="12" customHeight="1">
      <c r="A36" s="42" t="s">
        <v>81</v>
      </c>
      <c r="B36" s="43" t="s">
        <v>128</v>
      </c>
      <c r="C36" s="44"/>
      <c r="D36" s="44"/>
      <c r="E36" s="44"/>
      <c r="F36" s="44"/>
      <c r="G36" s="45"/>
      <c r="H36" s="44"/>
      <c r="I36" s="44"/>
    </row>
    <row r="37" spans="1:9" s="72" customFormat="1" ht="12" customHeight="1">
      <c r="A37" s="42" t="s">
        <v>129</v>
      </c>
      <c r="B37" s="43" t="s">
        <v>0</v>
      </c>
      <c r="C37" s="44"/>
      <c r="D37" s="44"/>
      <c r="E37" s="44"/>
      <c r="F37" s="44"/>
      <c r="G37" s="45"/>
      <c r="H37" s="44"/>
      <c r="I37" s="44"/>
    </row>
    <row r="38" spans="1:9" s="72" customFormat="1" ht="12" customHeight="1">
      <c r="A38" s="42" t="s">
        <v>84</v>
      </c>
      <c r="B38" s="43" t="s">
        <v>1</v>
      </c>
      <c r="C38" s="44"/>
      <c r="D38" s="44"/>
      <c r="E38" s="44"/>
      <c r="F38" s="44"/>
      <c r="G38" s="45"/>
      <c r="H38" s="44"/>
      <c r="I38" s="44"/>
    </row>
    <row r="39" spans="1:9" ht="48" customHeight="1" thickBot="1">
      <c r="A39" s="8" t="s">
        <v>86</v>
      </c>
      <c r="B39" s="32" t="s">
        <v>2</v>
      </c>
      <c r="C39" s="24"/>
      <c r="D39" s="24"/>
      <c r="E39" s="24"/>
      <c r="F39" s="24"/>
      <c r="G39" s="25"/>
      <c r="H39" s="24"/>
      <c r="I39" s="24"/>
    </row>
    <row r="40" spans="1:9" s="62" customFormat="1" ht="16.5" customHeight="1" thickBot="1">
      <c r="A40" s="101"/>
      <c r="B40" s="102"/>
      <c r="C40" s="22"/>
      <c r="D40" s="22"/>
      <c r="E40" s="22"/>
      <c r="F40" s="22"/>
      <c r="G40" s="22"/>
      <c r="H40" s="22"/>
      <c r="I40" s="22"/>
    </row>
    <row r="41" spans="1:9" s="65" customFormat="1" ht="11.25" customHeight="1" thickBot="1">
      <c r="A41" s="3">
        <v>1</v>
      </c>
      <c r="B41" s="81">
        <v>2</v>
      </c>
      <c r="C41" s="81" t="s">
        <v>52</v>
      </c>
      <c r="D41" s="81" t="s">
        <v>63</v>
      </c>
      <c r="E41" s="81" t="s">
        <v>64</v>
      </c>
      <c r="F41" s="81" t="s">
        <v>65</v>
      </c>
      <c r="G41" s="82" t="s">
        <v>66</v>
      </c>
      <c r="H41" s="81" t="s">
        <v>52</v>
      </c>
      <c r="I41" s="81" t="s">
        <v>63</v>
      </c>
    </row>
    <row r="42" spans="1:9" s="72" customFormat="1" ht="12" customHeight="1">
      <c r="A42" s="51" t="s">
        <v>88</v>
      </c>
      <c r="B42" s="52" t="s">
        <v>3</v>
      </c>
      <c r="C42" s="53"/>
      <c r="D42" s="53"/>
      <c r="E42" s="53"/>
      <c r="F42" s="53"/>
      <c r="G42" s="54">
        <v>4000</v>
      </c>
      <c r="H42" s="53">
        <f>4000+1000</f>
        <v>5000</v>
      </c>
      <c r="I42" s="53">
        <f>4000+2000</f>
        <v>6000</v>
      </c>
    </row>
    <row r="43" spans="1:9" ht="48" customHeight="1">
      <c r="A43" s="97" t="s">
        <v>90</v>
      </c>
      <c r="B43" s="98" t="s">
        <v>4</v>
      </c>
      <c r="C43" s="99"/>
      <c r="D43" s="99"/>
      <c r="E43" s="99"/>
      <c r="F43" s="99"/>
      <c r="G43" s="100"/>
      <c r="H43" s="99"/>
      <c r="I43" s="99"/>
    </row>
    <row r="44" spans="1:9" s="72" customFormat="1" ht="12" customHeight="1" thickBot="1">
      <c r="A44" s="46" t="s">
        <v>92</v>
      </c>
      <c r="B44" s="47" t="s">
        <v>5</v>
      </c>
      <c r="C44" s="48"/>
      <c r="D44" s="49"/>
      <c r="E44" s="49"/>
      <c r="F44" s="49"/>
      <c r="G44" s="50"/>
      <c r="H44" s="49"/>
      <c r="I44" s="49"/>
    </row>
    <row r="45" spans="1:9" s="72" customFormat="1" ht="12" customHeight="1" thickBot="1">
      <c r="A45" s="7" t="s">
        <v>93</v>
      </c>
      <c r="B45" s="77" t="s">
        <v>78</v>
      </c>
      <c r="C45" s="78"/>
      <c r="D45" s="79"/>
      <c r="E45" s="79"/>
      <c r="F45" s="79"/>
      <c r="G45" s="80"/>
      <c r="H45" s="79"/>
      <c r="I45" s="79"/>
    </row>
    <row r="46" spans="1:9" s="72" customFormat="1" ht="12" customHeight="1">
      <c r="A46" s="51" t="s">
        <v>94</v>
      </c>
      <c r="B46" s="52" t="s">
        <v>80</v>
      </c>
      <c r="C46" s="53">
        <f>SUM(C47,C48,C49,C50,C51)+C54</f>
        <v>45018</v>
      </c>
      <c r="D46" s="53">
        <f>D48+D49+D47</f>
        <v>40824</v>
      </c>
      <c r="E46" s="53">
        <f>E48+E49+E47</f>
        <v>55224</v>
      </c>
      <c r="F46" s="53">
        <f>F48+F49+F47</f>
        <v>63296</v>
      </c>
      <c r="G46" s="54">
        <f>G48+G49+G47</f>
        <v>65956</v>
      </c>
      <c r="H46" s="53">
        <f>SUM(H47,H48,H49,H50,H51)+H54</f>
        <v>56084</v>
      </c>
      <c r="I46" s="53">
        <f>SUM(I47,I48,I49,I50,I51)+I54</f>
        <v>46284</v>
      </c>
    </row>
    <row r="47" spans="1:9" s="72" customFormat="1" ht="12" customHeight="1">
      <c r="A47" s="42" t="s">
        <v>97</v>
      </c>
      <c r="B47" s="43" t="s">
        <v>82</v>
      </c>
      <c r="C47" s="44"/>
      <c r="D47" s="44"/>
      <c r="E47" s="44">
        <v>20000</v>
      </c>
      <c r="F47" s="44">
        <f>E47-F38+F26</f>
        <v>30000</v>
      </c>
      <c r="G47" s="45">
        <f>F47-G42</f>
        <v>26000</v>
      </c>
      <c r="H47" s="44">
        <f>G47-H42</f>
        <v>21000</v>
      </c>
      <c r="I47" s="44">
        <f>H47-I42</f>
        <v>15000</v>
      </c>
    </row>
    <row r="48" spans="1:9" s="72" customFormat="1" ht="12" customHeight="1">
      <c r="A48" s="42" t="s">
        <v>98</v>
      </c>
      <c r="B48" s="43" t="s">
        <v>83</v>
      </c>
      <c r="C48" s="44">
        <v>3360</v>
      </c>
      <c r="D48" s="44">
        <v>2980</v>
      </c>
      <c r="E48" s="44"/>
      <c r="F48" s="44"/>
      <c r="G48" s="45">
        <f>G17</f>
        <v>10000</v>
      </c>
      <c r="H48" s="44">
        <v>9000</v>
      </c>
      <c r="I48" s="44">
        <v>8000</v>
      </c>
    </row>
    <row r="49" spans="1:9" s="72" customFormat="1" ht="12" customHeight="1">
      <c r="A49" s="42" t="s">
        <v>100</v>
      </c>
      <c r="B49" s="43" t="s">
        <v>85</v>
      </c>
      <c r="C49" s="44">
        <v>40784</v>
      </c>
      <c r="D49" s="44">
        <f>C49-D34</f>
        <v>37844</v>
      </c>
      <c r="E49" s="44">
        <f>D49-E34+E20</f>
        <v>35224</v>
      </c>
      <c r="F49" s="44">
        <f>E49-F34+F20</f>
        <v>33296</v>
      </c>
      <c r="G49" s="45">
        <f>F49-G34</f>
        <v>29956</v>
      </c>
      <c r="H49" s="44">
        <f>G49-H34</f>
        <v>26084</v>
      </c>
      <c r="I49" s="44">
        <f>H49-I34</f>
        <v>23284</v>
      </c>
    </row>
    <row r="50" spans="1:9" s="72" customFormat="1" ht="12" customHeight="1">
      <c r="A50" s="42" t="s">
        <v>102</v>
      </c>
      <c r="B50" s="43" t="s">
        <v>87</v>
      </c>
      <c r="C50" s="44"/>
      <c r="D50" s="44"/>
      <c r="E50" s="44"/>
      <c r="F50" s="44"/>
      <c r="G50" s="45"/>
      <c r="H50" s="44"/>
      <c r="I50" s="44"/>
    </row>
    <row r="51" spans="1:9" s="72" customFormat="1" ht="12" customHeight="1">
      <c r="A51" s="42" t="s">
        <v>104</v>
      </c>
      <c r="B51" s="43" t="s">
        <v>89</v>
      </c>
      <c r="C51" s="44">
        <f>C53</f>
        <v>874</v>
      </c>
      <c r="D51" s="44"/>
      <c r="E51" s="44"/>
      <c r="F51" s="44"/>
      <c r="G51" s="45"/>
      <c r="H51" s="44"/>
      <c r="I51" s="44"/>
    </row>
    <row r="52" spans="1:9" ht="12" customHeight="1">
      <c r="A52" s="5" t="s">
        <v>106</v>
      </c>
      <c r="B52" s="2" t="s">
        <v>91</v>
      </c>
      <c r="C52" s="20"/>
      <c r="D52" s="20"/>
      <c r="E52" s="20"/>
      <c r="F52" s="20"/>
      <c r="G52" s="21"/>
      <c r="H52" s="20"/>
      <c r="I52" s="20"/>
    </row>
    <row r="53" spans="1:9" ht="24" customHeight="1">
      <c r="A53" s="5" t="s">
        <v>107</v>
      </c>
      <c r="B53" s="2" t="s">
        <v>6</v>
      </c>
      <c r="C53" s="20">
        <v>874</v>
      </c>
      <c r="D53" s="20"/>
      <c r="E53" s="20"/>
      <c r="F53" s="20"/>
      <c r="G53" s="21"/>
      <c r="H53" s="20"/>
      <c r="I53" s="20"/>
    </row>
    <row r="54" spans="1:9" ht="36" customHeight="1">
      <c r="A54" s="106" t="s">
        <v>111</v>
      </c>
      <c r="B54" s="55" t="s">
        <v>7</v>
      </c>
      <c r="C54" s="20"/>
      <c r="D54" s="20"/>
      <c r="E54" s="20"/>
      <c r="F54" s="20"/>
      <c r="G54" s="21"/>
      <c r="H54" s="20"/>
      <c r="I54" s="20"/>
    </row>
    <row r="55" spans="1:9" ht="12" customHeight="1">
      <c r="A55" s="107"/>
      <c r="B55" s="2" t="s">
        <v>95</v>
      </c>
      <c r="C55" s="20"/>
      <c r="D55" s="20"/>
      <c r="E55" s="20"/>
      <c r="F55" s="20"/>
      <c r="G55" s="21"/>
      <c r="H55" s="20"/>
      <c r="I55" s="20"/>
    </row>
    <row r="56" spans="1:9" ht="12" customHeight="1">
      <c r="A56" s="107"/>
      <c r="B56" s="2" t="s">
        <v>96</v>
      </c>
      <c r="C56" s="20"/>
      <c r="D56" s="20"/>
      <c r="E56" s="20"/>
      <c r="F56" s="20"/>
      <c r="G56" s="21"/>
      <c r="H56" s="20"/>
      <c r="I56" s="20"/>
    </row>
    <row r="57" spans="1:9" ht="12" customHeight="1" thickBot="1">
      <c r="A57" s="108"/>
      <c r="B57" s="32" t="s">
        <v>8</v>
      </c>
      <c r="C57" s="24"/>
      <c r="D57" s="24"/>
      <c r="E57" s="24"/>
      <c r="F57" s="24"/>
      <c r="G57" s="25"/>
      <c r="H57" s="24"/>
      <c r="I57" s="24"/>
    </row>
    <row r="58" spans="1:9" s="74" customFormat="1" ht="29.25" customHeight="1">
      <c r="A58" s="88" t="s">
        <v>9</v>
      </c>
      <c r="B58" s="75" t="s">
        <v>24</v>
      </c>
      <c r="C58" s="89">
        <f aca="true" t="shared" si="4" ref="C58:I58">C46/C10%</f>
        <v>38.8039374558243</v>
      </c>
      <c r="D58" s="89">
        <f t="shared" si="4"/>
        <v>34.10526315789474</v>
      </c>
      <c r="E58" s="89">
        <f t="shared" si="4"/>
        <v>39.753520112873964</v>
      </c>
      <c r="F58" s="89">
        <f t="shared" si="4"/>
        <v>42.682778804267194</v>
      </c>
      <c r="G58" s="90">
        <f t="shared" si="4"/>
        <v>48.05047208299335</v>
      </c>
      <c r="H58" s="91">
        <f t="shared" si="4"/>
        <v>37.78965171045273</v>
      </c>
      <c r="I58" s="91">
        <f t="shared" si="4"/>
        <v>29.795671374679728</v>
      </c>
    </row>
    <row r="59" spans="1:9" ht="25.5" customHeight="1" thickBot="1">
      <c r="A59" s="6" t="s">
        <v>10</v>
      </c>
      <c r="B59" s="33" t="s">
        <v>25</v>
      </c>
      <c r="C59" s="34">
        <f aca="true" t="shared" si="5" ref="C59:I59">(C46-C54)/C10%</f>
        <v>38.8039374558243</v>
      </c>
      <c r="D59" s="34">
        <f t="shared" si="5"/>
        <v>34.10526315789474</v>
      </c>
      <c r="E59" s="34">
        <f t="shared" si="5"/>
        <v>39.753520112873964</v>
      </c>
      <c r="F59" s="34">
        <f t="shared" si="5"/>
        <v>42.682778804267194</v>
      </c>
      <c r="G59" s="35">
        <f t="shared" si="5"/>
        <v>48.05047208299335</v>
      </c>
      <c r="H59" s="34">
        <f t="shared" si="5"/>
        <v>37.78965171045273</v>
      </c>
      <c r="I59" s="34">
        <f t="shared" si="5"/>
        <v>29.795671374679728</v>
      </c>
    </row>
    <row r="60" spans="1:9" s="12" customFormat="1" ht="23.25" customHeight="1">
      <c r="A60" s="4" t="s">
        <v>11</v>
      </c>
      <c r="B60" s="75" t="s">
        <v>99</v>
      </c>
      <c r="C60" s="17">
        <f>SUM(C61,C62,C63,C64,C65)</f>
        <v>5426</v>
      </c>
      <c r="D60" s="17">
        <f>SUM(D61,D62,D63,D64,D65)</f>
        <v>5596</v>
      </c>
      <c r="E60" s="17">
        <f>SUM(E61,E62,E63,E64,E65)</f>
        <v>8490</v>
      </c>
      <c r="F60" s="17">
        <f>SUM(F61,F62,F63,F64,F65)</f>
        <v>5018</v>
      </c>
      <c r="G60" s="18">
        <f>G61+G62+G63+G64+G65</f>
        <v>9791</v>
      </c>
      <c r="H60" s="17">
        <f>SUM(H61,H62,H63,H64,H65)</f>
        <v>11371</v>
      </c>
      <c r="I60" s="17">
        <f>SUM(I61,I62,I63,I64,I65)</f>
        <v>11930</v>
      </c>
    </row>
    <row r="61" spans="1:9" s="72" customFormat="1" ht="14.25" customHeight="1">
      <c r="A61" s="42" t="s">
        <v>12</v>
      </c>
      <c r="B61" s="43" t="s">
        <v>101</v>
      </c>
      <c r="C61" s="44">
        <v>1901</v>
      </c>
      <c r="D61" s="44">
        <v>1829</v>
      </c>
      <c r="E61" s="44">
        <v>3445</v>
      </c>
      <c r="F61" s="44"/>
      <c r="G61" s="56" t="s">
        <v>30</v>
      </c>
      <c r="H61" s="44">
        <v>1500</v>
      </c>
      <c r="I61" s="44">
        <v>1450</v>
      </c>
    </row>
    <row r="62" spans="1:9" s="72" customFormat="1" ht="14.25" customHeight="1">
      <c r="A62" s="42" t="s">
        <v>13</v>
      </c>
      <c r="B62" s="43" t="s">
        <v>103</v>
      </c>
      <c r="C62" s="44">
        <v>3525</v>
      </c>
      <c r="D62" s="44">
        <v>3767</v>
      </c>
      <c r="E62" s="44">
        <v>3930</v>
      </c>
      <c r="F62" s="44">
        <v>3373</v>
      </c>
      <c r="G62" s="45">
        <v>3576</v>
      </c>
      <c r="H62" s="44">
        <v>3518</v>
      </c>
      <c r="I62" s="44">
        <v>3319</v>
      </c>
    </row>
    <row r="63" spans="1:9" s="72" customFormat="1" ht="24">
      <c r="A63" s="42" t="s">
        <v>14</v>
      </c>
      <c r="B63" s="55" t="s">
        <v>105</v>
      </c>
      <c r="C63" s="57"/>
      <c r="D63" s="57"/>
      <c r="E63" s="57"/>
      <c r="F63" s="57"/>
      <c r="G63" s="58"/>
      <c r="H63" s="57"/>
      <c r="I63" s="57"/>
    </row>
    <row r="64" spans="1:9" s="72" customFormat="1" ht="25.5" customHeight="1">
      <c r="A64" s="42" t="s">
        <v>15</v>
      </c>
      <c r="B64" s="55" t="s">
        <v>16</v>
      </c>
      <c r="C64" s="57"/>
      <c r="D64" s="57"/>
      <c r="E64" s="44">
        <v>1115</v>
      </c>
      <c r="F64" s="44">
        <f>1045+600</f>
        <v>1645</v>
      </c>
      <c r="G64" s="45">
        <f>G42+1115+600</f>
        <v>5715</v>
      </c>
      <c r="H64" s="44">
        <f>H42+903+450</f>
        <v>6353</v>
      </c>
      <c r="I64" s="44">
        <f>I42+681+480</f>
        <v>7161</v>
      </c>
    </row>
    <row r="65" spans="1:9" s="72" customFormat="1" ht="36" customHeight="1">
      <c r="A65" s="106" t="s">
        <v>17</v>
      </c>
      <c r="B65" s="55" t="s">
        <v>18</v>
      </c>
      <c r="C65" s="57"/>
      <c r="D65" s="57"/>
      <c r="E65" s="57"/>
      <c r="F65" s="57"/>
      <c r="G65" s="58"/>
      <c r="H65" s="57"/>
      <c r="I65" s="57"/>
    </row>
    <row r="66" spans="1:9" ht="12.75" customHeight="1">
      <c r="A66" s="107"/>
      <c r="B66" s="2" t="s">
        <v>108</v>
      </c>
      <c r="C66" s="36"/>
      <c r="D66" s="36"/>
      <c r="E66" s="36"/>
      <c r="F66" s="36"/>
      <c r="G66" s="37"/>
      <c r="H66" s="36"/>
      <c r="I66" s="36"/>
    </row>
    <row r="67" spans="1:9" ht="12.75" customHeight="1">
      <c r="A67" s="107"/>
      <c r="B67" s="2" t="s">
        <v>109</v>
      </c>
      <c r="C67" s="36"/>
      <c r="D67" s="36"/>
      <c r="E67" s="36"/>
      <c r="F67" s="36"/>
      <c r="G67" s="37"/>
      <c r="H67" s="36"/>
      <c r="I67" s="36"/>
    </row>
    <row r="68" spans="1:9" ht="13.5" customHeight="1">
      <c r="A68" s="107"/>
      <c r="B68" s="2" t="s">
        <v>110</v>
      </c>
      <c r="C68" s="36"/>
      <c r="D68" s="36"/>
      <c r="E68" s="36"/>
      <c r="F68" s="36"/>
      <c r="G68" s="37"/>
      <c r="H68" s="36"/>
      <c r="I68" s="36"/>
    </row>
    <row r="69" spans="1:9" ht="13.5" customHeight="1" thickBot="1">
      <c r="A69" s="108"/>
      <c r="B69" s="38" t="s">
        <v>19</v>
      </c>
      <c r="C69" s="39"/>
      <c r="D69" s="39"/>
      <c r="E69" s="39"/>
      <c r="F69" s="39"/>
      <c r="G69" s="40"/>
      <c r="H69" s="39"/>
      <c r="I69" s="39"/>
    </row>
    <row r="70" spans="1:9" s="72" customFormat="1" ht="30" customHeight="1">
      <c r="A70" s="92" t="s">
        <v>20</v>
      </c>
      <c r="B70" s="93" t="s">
        <v>26</v>
      </c>
      <c r="C70" s="94">
        <f aca="true" t="shared" si="6" ref="C70:I70">C60/C10%</f>
        <v>4.677021738755667</v>
      </c>
      <c r="D70" s="94">
        <f t="shared" si="6"/>
        <v>4.675020885547202</v>
      </c>
      <c r="E70" s="94">
        <f t="shared" si="6"/>
        <v>6.111607014310806</v>
      </c>
      <c r="F70" s="94">
        <f t="shared" si="6"/>
        <v>3.383818630558215</v>
      </c>
      <c r="G70" s="95">
        <f t="shared" si="6"/>
        <v>7.132970043128569</v>
      </c>
      <c r="H70" s="96">
        <f t="shared" si="6"/>
        <v>7.661830996354718</v>
      </c>
      <c r="I70" s="96">
        <f t="shared" si="6"/>
        <v>7.68002678031132</v>
      </c>
    </row>
    <row r="71" spans="1:9" s="72" customFormat="1" ht="42" customHeight="1" thickBot="1">
      <c r="A71" s="7" t="s">
        <v>21</v>
      </c>
      <c r="B71" s="41" t="s">
        <v>27</v>
      </c>
      <c r="C71" s="59">
        <f aca="true" t="shared" si="7" ref="C71:I71">(C60-C65)/C10%</f>
        <v>4.677021738755667</v>
      </c>
      <c r="D71" s="59">
        <f t="shared" si="7"/>
        <v>4.675020885547202</v>
      </c>
      <c r="E71" s="59">
        <f t="shared" si="7"/>
        <v>6.111607014310806</v>
      </c>
      <c r="F71" s="59">
        <f t="shared" si="7"/>
        <v>3.383818630558215</v>
      </c>
      <c r="G71" s="83">
        <f t="shared" si="7"/>
        <v>7.132970043128569</v>
      </c>
      <c r="H71" s="59">
        <f t="shared" si="7"/>
        <v>7.661830996354718</v>
      </c>
      <c r="I71" s="59">
        <f t="shared" si="7"/>
        <v>7.68002678031132</v>
      </c>
    </row>
    <row r="74" spans="1:2" ht="12">
      <c r="A74" s="61" t="s">
        <v>112</v>
      </c>
      <c r="B74" s="76">
        <v>0.06</v>
      </c>
    </row>
    <row r="75" spans="1:2" ht="12">
      <c r="A75" s="61" t="s">
        <v>113</v>
      </c>
      <c r="B75" s="76">
        <v>0.05</v>
      </c>
    </row>
  </sheetData>
  <sheetProtection/>
  <mergeCells count="7">
    <mergeCell ref="A5:I5"/>
    <mergeCell ref="E7:I7"/>
    <mergeCell ref="A54:A57"/>
    <mergeCell ref="A65:A69"/>
    <mergeCell ref="A7:A8"/>
    <mergeCell ref="B7:B8"/>
    <mergeCell ref="C7:D7"/>
  </mergeCell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igorecka</dc:creator>
  <cp:keywords/>
  <dc:description/>
  <cp:lastModifiedBy>----</cp:lastModifiedBy>
  <cp:lastPrinted>2005-11-29T07:41:52Z</cp:lastPrinted>
  <dcterms:created xsi:type="dcterms:W3CDTF">2000-09-07T11:58:52Z</dcterms:created>
  <dcterms:modified xsi:type="dcterms:W3CDTF">2005-11-29T10:26:45Z</dcterms:modified>
  <cp:category/>
  <cp:version/>
  <cp:contentType/>
  <cp:contentStatus/>
</cp:coreProperties>
</file>