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'Arkusz1'!$A$1:$H$199</definedName>
  </definedNames>
  <calcPr fullCalcOnLoad="1"/>
</workbook>
</file>

<file path=xl/sharedStrings.xml><?xml version="1.0" encoding="utf-8"?>
<sst xmlns="http://schemas.openxmlformats.org/spreadsheetml/2006/main" count="861" uniqueCount="514">
  <si>
    <t>z dnia .................................. 2008r.</t>
  </si>
  <si>
    <t>Podstawa</t>
  </si>
  <si>
    <t>Specyfikacja Techniczna</t>
  </si>
  <si>
    <t>Opis</t>
  </si>
  <si>
    <t>Ilość</t>
  </si>
  <si>
    <t>Wartość netto</t>
  </si>
  <si>
    <t>Lp.</t>
  </si>
  <si>
    <t>Cena jedn. netto</t>
  </si>
  <si>
    <t>1.1</t>
  </si>
  <si>
    <t>1.2</t>
  </si>
  <si>
    <t>1.3</t>
  </si>
  <si>
    <t>Załącznik nr 2 do umowy nr ..................................</t>
  </si>
  <si>
    <t>Zakres rzeczowo - finansowy</t>
  </si>
  <si>
    <t>I. Roboty drogowe</t>
  </si>
  <si>
    <t>II. Kanalizacja deszczowa</t>
  </si>
  <si>
    <t>III. Oświetlenie ulicy</t>
  </si>
  <si>
    <t>jm</t>
  </si>
  <si>
    <t>1. Roboty przygotowawcze</t>
  </si>
  <si>
    <t>KNNR 1 0101-02</t>
  </si>
  <si>
    <t>Mechaniczne ścinanie drzew z karczowaniem pni o średnicy 16-25 cm</t>
  </si>
  <si>
    <t>szt</t>
  </si>
  <si>
    <t>KNNR 1 0101-05</t>
  </si>
  <si>
    <t>Mechaniczne ścinanie drzew z karczowaniem pni o średnicy 46-55 cm</t>
  </si>
  <si>
    <t>KNNR 1 0101-07</t>
  </si>
  <si>
    <t>Mechaniczne ścinanie drzew z karczowaniem pni o średnicy 66-75 cm</t>
  </si>
  <si>
    <t>1.4</t>
  </si>
  <si>
    <t>KNNR 1 0102-05</t>
  </si>
  <si>
    <t>Wycinka krzewów</t>
  </si>
  <si>
    <t>ha</t>
  </si>
  <si>
    <t>1.5</t>
  </si>
  <si>
    <t>KNNR 1 0107-01</t>
  </si>
  <si>
    <t>Wywożenie dłużyc na odległość do 2 km</t>
  </si>
  <si>
    <t>mp</t>
  </si>
  <si>
    <t>1.6</t>
  </si>
  <si>
    <t>KNNR 1 0107-04</t>
  </si>
  <si>
    <t>Dodatek za każdy następny 1 km odległości transportu dłużyc - krotność 9</t>
  </si>
  <si>
    <t>1.7</t>
  </si>
  <si>
    <t>KNNR 1 0107-02</t>
  </si>
  <si>
    <t>Wywożenie karpiny na odległość do 2 km</t>
  </si>
  <si>
    <t>1.8</t>
  </si>
  <si>
    <t>KNNR 1 0107-03</t>
  </si>
  <si>
    <t>Wywożenie gałęzi na odległość do 2 km</t>
  </si>
  <si>
    <t>1.9</t>
  </si>
  <si>
    <t>KNR 2-01 0119-03</t>
  </si>
  <si>
    <t>Roboty pomiarowe przy liniowych robotach - w terenie równinnym</t>
  </si>
  <si>
    <t>km</t>
  </si>
  <si>
    <t>1.10</t>
  </si>
  <si>
    <t>2. Roboty rozbiórkowe</t>
  </si>
  <si>
    <t>2.1</t>
  </si>
  <si>
    <t>Rozebranie krawężników kamiennych o wym 20x35 cm na podsypce piaskowej</t>
  </si>
  <si>
    <t>m</t>
  </si>
  <si>
    <t>2.2</t>
  </si>
  <si>
    <t>2.3</t>
  </si>
  <si>
    <t>m2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</si>
  <si>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</si>
  <si>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</si>
  <si>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</si>
  <si>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</si>
  <si>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</si>
  <si>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</si>
  <si>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</si>
  <si>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</si>
  <si>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</si>
  <si>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</si>
  <si>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</si>
  <si>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KNR 4-01 0108-11</t>
  </si>
  <si>
    <t>Wywiezienie gruzu samochodami samowyładowczymi na odl do 1 km</t>
  </si>
  <si>
    <t>m3</t>
  </si>
  <si>
    <t>2.15</t>
  </si>
  <si>
    <t>KNR 4-01 0108-12</t>
  </si>
  <si>
    <t>Wywiezienie gruzu samochodami samowyładowczymi  - za każdy nast 1 km - krotność 9</t>
  </si>
  <si>
    <t>2.16</t>
  </si>
  <si>
    <t>KNR 2-31 1510-03</t>
  </si>
  <si>
    <t>Wywiezienie materiałów z rozbiórki na składowisko samochodami samowyładowczymi na odl do 0,5 km</t>
  </si>
  <si>
    <t>t</t>
  </si>
  <si>
    <t>2.17</t>
  </si>
  <si>
    <t>KNR 2-31 1511-02</t>
  </si>
  <si>
    <t>3. Roboty ziemne</t>
  </si>
  <si>
    <t>3.1</t>
  </si>
  <si>
    <t>3.2</t>
  </si>
  <si>
    <t>Wywóz ziemi samochodami samowyładowczymi na odl do 1 km</t>
  </si>
  <si>
    <t>3.3</t>
  </si>
  <si>
    <t>KNR 4-01 0108-08</t>
  </si>
  <si>
    <t>Wywóz ziemi samochodami samowyładowczymi - za każdy nast 1 km - krotność 9</t>
  </si>
  <si>
    <t>4.1</t>
  </si>
  <si>
    <t>KNR 2-31 0402-04</t>
  </si>
  <si>
    <t>Ława pod krawężniki z oporem - B15</t>
  </si>
  <si>
    <t>4.2</t>
  </si>
  <si>
    <t>4.3</t>
  </si>
  <si>
    <t>Krawężniki kamienne wystające o wym 20x35 bez ław na podsypce cementowo - piaskowej - materiał z odzysku</t>
  </si>
  <si>
    <t>4.4</t>
  </si>
  <si>
    <t>Krawężniki betonowe wystające o wym 15x30 bez ław na podsypce cementowo - piaskowej</t>
  </si>
  <si>
    <t>4.5</t>
  </si>
  <si>
    <t>5. Podbudowy</t>
  </si>
  <si>
    <t>5.1</t>
  </si>
  <si>
    <t>5.2</t>
  </si>
  <si>
    <t>5.3</t>
  </si>
  <si>
    <t>5.4</t>
  </si>
  <si>
    <t>5.5</t>
  </si>
  <si>
    <t>5.6</t>
  </si>
  <si>
    <t>6. Nawierzchnie</t>
  </si>
  <si>
    <t>6.1</t>
  </si>
  <si>
    <t>6.2</t>
  </si>
  <si>
    <t>6.3</t>
  </si>
  <si>
    <t>6.4</t>
  </si>
  <si>
    <t>6.5</t>
  </si>
  <si>
    <t>KNNR 6 0502-03</t>
  </si>
  <si>
    <t>Nawierzchnie z kostki brukowej betonowej gr 8 cm na podsypce cementowo - piaskowej - czerwona</t>
  </si>
  <si>
    <t>6.6</t>
  </si>
  <si>
    <t>Nawierzchnie z kostki brukowej betonowej gr 8 cm na podsypce cementowo - piaskowej - szara</t>
  </si>
  <si>
    <t>6.7</t>
  </si>
  <si>
    <t>6.8</t>
  </si>
  <si>
    <t>7. Regulacje urządzeń</t>
  </si>
  <si>
    <t>7.1</t>
  </si>
  <si>
    <t>KNR 2-31 1406-04</t>
  </si>
  <si>
    <t>Regulacja pionowa studzienek dla zaworów wodociągowych i gazowych</t>
  </si>
  <si>
    <t>7.2</t>
  </si>
  <si>
    <t>KNR 2-31 1406-05</t>
  </si>
  <si>
    <t>Regulacja pionowa studzienek dla studzienek telefonicznych</t>
  </si>
  <si>
    <t>8. Trawniki</t>
  </si>
  <si>
    <t>8.1</t>
  </si>
  <si>
    <t>KNNR 1 0501-01</t>
  </si>
  <si>
    <t>Ręczne plantowanie powierzchni gruntu rodzimego</t>
  </si>
  <si>
    <t>8.2</t>
  </si>
  <si>
    <t>KNR 2-21 0218-01</t>
  </si>
  <si>
    <t>Rozścielenie ziemi urodzajnej ręczne z przerzutem na terenie płaskim</t>
  </si>
  <si>
    <t>8.3</t>
  </si>
  <si>
    <t>KNR 2-21 0401-04</t>
  </si>
  <si>
    <t>Wykonanie trawników dywanowych siewem z nawożeniem</t>
  </si>
  <si>
    <t>9. Organizacja ruchu</t>
  </si>
  <si>
    <t>9.1</t>
  </si>
  <si>
    <t>KNNR 6 0702-01</t>
  </si>
  <si>
    <t>Pionowe znaki drogowe - słupki z rur stalowych h=3,5 m</t>
  </si>
  <si>
    <t>9.2</t>
  </si>
  <si>
    <t>KNNR 6 0702-04</t>
  </si>
  <si>
    <t>Pionowe znaki drogowe - tablice o pow do 0,3 m2</t>
  </si>
  <si>
    <t>9.3</t>
  </si>
  <si>
    <t>9.4</t>
  </si>
  <si>
    <t>9.5</t>
  </si>
  <si>
    <t>KNNR 6 0110-02</t>
  </si>
  <si>
    <t>KNNR 6 0309-02</t>
  </si>
  <si>
    <t>3.4</t>
  </si>
  <si>
    <t>3.5</t>
  </si>
  <si>
    <t>3.6</t>
  </si>
  <si>
    <t>3.7</t>
  </si>
  <si>
    <t>3.8</t>
  </si>
  <si>
    <t>kpl</t>
  </si>
  <si>
    <t>odc.</t>
  </si>
  <si>
    <t>Kanały z rur PVC łączonych na wcisk o śr. zewn. 160 mm</t>
  </si>
  <si>
    <t>3. Pomiary elektryczne</t>
  </si>
  <si>
    <t>2.18</t>
  </si>
  <si>
    <t>2.19</t>
  </si>
  <si>
    <t>Aktualizacja projektu docelowej organizacji ruchu wraz z uzgodnieniem w 2 egz</t>
  </si>
  <si>
    <t>9.6</t>
  </si>
  <si>
    <t>Łącznie roboty drogowe (netto)</t>
  </si>
  <si>
    <t>Łącznie kanalizacja deszczowa (netto)</t>
  </si>
  <si>
    <t>Łącznie oświetlenie (netto)</t>
  </si>
  <si>
    <t>4. Krawężniki i obrzeża</t>
  </si>
  <si>
    <t>Przebudowa ulic St. Moniuszki i B. Prusa w Świnoujściu.</t>
  </si>
  <si>
    <t>KNR 2-31 0802-07</t>
  </si>
  <si>
    <t>Mechaniczne rozebranie podbudowy z kruszywa kamiennego o grub. 15 cm</t>
  </si>
  <si>
    <t>KNR 2-31 0804-05</t>
  </si>
  <si>
    <t>Ręczne rozebranie nawierzchni z brukowca o wys. 13-17 cm</t>
  </si>
  <si>
    <t>KNR 2-31 0813-06</t>
  </si>
  <si>
    <t>KNR 2-31 0813-03</t>
  </si>
  <si>
    <t>Rozebranie krawężników betonowych 15x30 cm na podsypce cem.- piask.</t>
  </si>
  <si>
    <t>KNR 2-31 0803-03</t>
  </si>
  <si>
    <t>Mechaniczne rozebranie nawierzchni z mas mineralno - bitumicznych gr 3 cm.</t>
  </si>
  <si>
    <t>KNR 2-31 0803-04</t>
  </si>
  <si>
    <t>Mechaniczne rozebranie nawierzchni z mas mineralno - bitumicznych - dalszy 1 cm (krotność 3).</t>
  </si>
  <si>
    <t>Rozebranie nawierzchni z płyt drogowych betonowych gr 15 cm o spoinach wypełnionych zaprawą cement.</t>
  </si>
  <si>
    <t>KNR 2-31 0805-03</t>
  </si>
  <si>
    <t>Ręczne rozebranie nawierzchni z kostki kamiennej nieregularnej o wys. 8 cm na podsypce cem.-piask.</t>
  </si>
  <si>
    <t>KNR 2-31 0807-01</t>
  </si>
  <si>
    <t>Rozebranie nawierzchni z kostki betonowej 14x12 cm lub żużlowej 14x14 cm na podsypce piaskowej</t>
  </si>
  <si>
    <t>KNR 2-31 0810-03</t>
  </si>
  <si>
    <t>Ręczne rozebranie nawierzchni z betonu o grub. 12 cm</t>
  </si>
  <si>
    <t>KNR 2-01 0129-07</t>
  </si>
  <si>
    <t>Rozebranie czasowych dróg kołowych i placów z płyt żelbetowych ażurowych o pow. 1 szt do 1 m2</t>
  </si>
  <si>
    <t>KNR 2-31 0814-02</t>
  </si>
  <si>
    <t>Rozebranie obrzeży 8x30 cm na podsypce piaskowej</t>
  </si>
  <si>
    <t>KNR 2-31 0815-02</t>
  </si>
  <si>
    <t>Rozebranie chodników, wysepek i przejść dla pieszych z płyt bet. 50x50x7 cm na podsypce piaskowej</t>
  </si>
  <si>
    <t>KNR 2-31 0815-01</t>
  </si>
  <si>
    <t>KNR 2-31 0814-01</t>
  </si>
  <si>
    <t>Rozebranie obrzeży 6x20 cm na podsypce piaskowej</t>
  </si>
  <si>
    <t>Rozebranie chodników, wysepek i przejść dla pieszych z płyt bet. 35x35x5 cm na podsypce piaskowej</t>
  </si>
  <si>
    <t>KNR 2-31 0811-04</t>
  </si>
  <si>
    <t>KNR 2-31 0805-03 analogia</t>
  </si>
  <si>
    <t>Ręczne rozebranie naw. z kostki betonowej o wys. 8 cm na podsypce cem.-piask.</t>
  </si>
  <si>
    <t>KNR 2-31 0805-04</t>
  </si>
  <si>
    <t>Ręczne rozebranie nawierzchni z kostki kamiennej nieregularnej o wys. 10 cm na podsypce cem.-piask.</t>
  </si>
  <si>
    <t>2.20</t>
  </si>
  <si>
    <t>Dodatek za transport na każde dalsze 0,5 km - krotność 5</t>
  </si>
  <si>
    <t>2.21</t>
  </si>
  <si>
    <t>Mechaniczne wykonanie koryta na całej szerokości gł. 20 cm (krotność 1.6 - gł. 32 cm)</t>
  </si>
  <si>
    <t>KNR 2-31 0101-01 analogia</t>
  </si>
  <si>
    <t>Mechaniczne wykonanie koryta na całej szerokości gł. 20 cm (krotność 1.1 - gł. 22 cm)</t>
  </si>
  <si>
    <t>KNR 2-31 0102-05</t>
  </si>
  <si>
    <t>Mechaniczne wykonanie koryta na całej szerokości gł. 20 cm (krotność 0.85 - gł. 17 cm)</t>
  </si>
  <si>
    <t>Wykonanie koryta na poszerzeniach chodników gł. 10 cm (krotność 2 - gł. 20 cm)</t>
  </si>
  <si>
    <t>KNR 2-01 0201-01</t>
  </si>
  <si>
    <t>Roboty ziemne wykonywane koparkami przedsiębiernymi z transportem urobku na odl. 1 km</t>
  </si>
  <si>
    <t>KNR 2-31 0102-05 analogia</t>
  </si>
  <si>
    <t>Wykonanie koryta na poszerzeniach chodników gł. 10 cm</t>
  </si>
  <si>
    <t>KNR 2-01 0129-03</t>
  </si>
  <si>
    <t>Wykopy liniowe pod fundamenty, gł. do 1,5m szer. 0,8-1,5m</t>
  </si>
  <si>
    <t>Zasypywanie wykopów liniowych o ścianach pionowych</t>
  </si>
  <si>
    <t>3.9</t>
  </si>
  <si>
    <t>KNR 2-01 0125-02</t>
  </si>
  <si>
    <t>3.10</t>
  </si>
  <si>
    <t>3.11</t>
  </si>
  <si>
    <t>3.12</t>
  </si>
  <si>
    <t>KNR 2-31 0401-08</t>
  </si>
  <si>
    <t>Rowki pod krawężniki o wym. 40x40 cm</t>
  </si>
  <si>
    <t>3.13</t>
  </si>
  <si>
    <t>KNR 2-31 0401-06</t>
  </si>
  <si>
    <t>Rowki pod krawężniki o wym. 30x40 cm</t>
  </si>
  <si>
    <t>3.14</t>
  </si>
  <si>
    <t>KNR 2-31 0401-03</t>
  </si>
  <si>
    <t>Rowki pod krawężniki o wym. 30x30 cm</t>
  </si>
  <si>
    <t>3.15</t>
  </si>
  <si>
    <t>3.16</t>
  </si>
  <si>
    <t>Ręczne usunięcie warstwy ziemi urodzajnej o gr. 15 cm (na odkład)</t>
  </si>
  <si>
    <t>3.17</t>
  </si>
  <si>
    <t>KNR 2-31 0404-02</t>
  </si>
  <si>
    <t>KNR 2-31 0403-03</t>
  </si>
  <si>
    <t>KNR 2-31 0407-05</t>
  </si>
  <si>
    <t>Obrzeża betonowe o wym 30x8 cm na podsypce cem.- piaskowej, spoiny wypełnione zaprawą cementową</t>
  </si>
  <si>
    <t>KNR 2-31 0111-01 analogia</t>
  </si>
  <si>
    <t>Podbudowa z gruntu stab. cementem Rm=2,5 Mpa gr. 12 cm (krotność 1.25 - gr. 15 cm)</t>
  </si>
  <si>
    <t>KNR 2-31 0114-05 analogia</t>
  </si>
  <si>
    <t>Podbudowa z kruszywa łamanego gr 15 cm (krotność 1.33 - gr. 20 cm)</t>
  </si>
  <si>
    <t>KNR 2-31 1004-07</t>
  </si>
  <si>
    <t>Skropienie emulsją podbudowy/nawierzchni (3 razy)</t>
  </si>
  <si>
    <t>Podbudowy z mieszanek mineralno - bitumicznych asfaltowych gr 6 cm (krotność 1.17 - gr. 7 cm)</t>
  </si>
  <si>
    <t>KNR 2-31 0114-05</t>
  </si>
  <si>
    <t>Podbudowa z kruszywa łamanego gr 15 cm</t>
  </si>
  <si>
    <t>KNR 2-31 0104-05</t>
  </si>
  <si>
    <t>Mechaniczne zagęszczenie warstwy odsączającej gr. 10 cm</t>
  </si>
  <si>
    <t>Nawierzchnie z mieszanek mineralno - bitumicznych asfaltowych o grubości 4 cm - warstwa ścieralna (krotność 1.25 - gr. 5 cm)</t>
  </si>
  <si>
    <t>Układanie czasowych dróg kołowych i placów z płyt żelbetowych ażurowych o powierzchni 1 szt do 1 m2</t>
  </si>
  <si>
    <t>KNR 2-31 0309-04</t>
  </si>
  <si>
    <t>Nawierzchnia z płyt drogowych betonowych sześciokątnych o grub. 15 cm (trylinka z odzysku)</t>
  </si>
  <si>
    <t>KNR 2-31 0302-04</t>
  </si>
  <si>
    <t>Nawierzchnia z kostki kamiennej nieregularnej o wys. 8 cm (kostka z odzysku)</t>
  </si>
  <si>
    <t>KNR 2-31 0511-03 analogia</t>
  </si>
  <si>
    <t>Nawierzchnie z płytek betonowych 50x50 na podsypce cem.- piaskowej - analogia płytki 40x40 (materiał z odzysku)</t>
  </si>
  <si>
    <t>2. Montaż słupów oświetleniowych, opraw</t>
  </si>
  <si>
    <t>Łącznie przebudowa ulic (netto)</t>
  </si>
  <si>
    <t>Mechaniczne ścinanie drzew z karczowaniem pni o średnicy 0-15 cm</t>
  </si>
  <si>
    <t>Mechaniczne ścinanie drzew z karczowaniem pni o średnicy 26-35 cm</t>
  </si>
  <si>
    <t>Mechaniczne ścinanie drzew z karczowaniem pni o średnicy 36-45 cm</t>
  </si>
  <si>
    <t>Mechaniczne ścinanie drzew z karczowaniem pni o średnicy 56-65 cm</t>
  </si>
  <si>
    <t>1.</t>
  </si>
  <si>
    <t>Roboty demontażowe</t>
  </si>
  <si>
    <t>KNR 4-05I 0411-02</t>
  </si>
  <si>
    <t xml:space="preserve">Demontaż studzienek ściekowych ulicznych betonowych o śr. 500 mm z osadnikiem bez syfonu  </t>
  </si>
  <si>
    <t>kpl.</t>
  </si>
  <si>
    <t>19.00</t>
  </si>
  <si>
    <t>KNR 4-05I 0409-03</t>
  </si>
  <si>
    <t xml:space="preserve">Demontaż studni rewizyjnych z kręgów betonowych o śr. 1200 mm w gotowym wykopie o głęb. 3 m </t>
  </si>
  <si>
    <t>2.00</t>
  </si>
  <si>
    <t>KNR 4-05I 0409-01</t>
  </si>
  <si>
    <t>Demontaż studni rewizyjnych z kręgów betonowych o śr. 1000 mm w gotowym wykopie o głęb. 3 m 2</t>
  </si>
  <si>
    <t>4.00</t>
  </si>
  <si>
    <t>KNR 4-05I 0315-01</t>
  </si>
  <si>
    <t>Demontaż rurociągu betonowego kielichowego o śr.nom. 200 mm uszczelnionego zaprawą cementową</t>
  </si>
  <si>
    <t>112.00</t>
  </si>
  <si>
    <t>KNR 2-31 1507-02</t>
  </si>
  <si>
    <t>Transp.wewn.mat.sztukowych o masie 200-1000 kg na odl.do 0.5 km z załad.i wyład.me chanicznym samochodem</t>
  </si>
  <si>
    <t>18.00</t>
  </si>
  <si>
    <t>KNR 2-31 1508-01</t>
  </si>
  <si>
    <t>Dod.do tabl. 1507 za każde 0.5 km transportu samochodem skrzyn.</t>
  </si>
  <si>
    <t>2.</t>
  </si>
  <si>
    <t>Roboty ziemne</t>
  </si>
  <si>
    <t>KNR 2-01 0317-05</t>
  </si>
  <si>
    <t xml:space="preserve">Wykopy liniowe pod fundamenty, rurociągi, kolektory w gruntach suchych kat.lll-IV z wydobyciem urobku łopatą lub wyciągiem ręcznym głębok. do 3 m -szerokość 1,5 m  (wykopy ręczne przyjęto w granicach 30% ogólnej ilości) </t>
  </si>
  <si>
    <t>618.50</t>
  </si>
  <si>
    <t>KNR 2-01 0216-02</t>
  </si>
  <si>
    <t>Wykopy oraz przekopy wykonyw. koparkami przedsiębiernymi 0.60 m3 na odkład w gruncie kat.III. (wykopy mech.przyjęto w granicach 70% )</t>
  </si>
  <si>
    <t>1442.88</t>
  </si>
  <si>
    <t>KNR 2-01 0317-02</t>
  </si>
  <si>
    <t>Wykopy liniowe pod fundamenty, rurociągi, kolektory w gruntach suchych kat. III-IV z wydobyciem urobku łopatą lub wyciągiem ręcznym głębokość do 1.5 m -szerokość 1.5 m. (wykopy ręczne przyjęto w granicach 30%)</t>
  </si>
  <si>
    <t>147.13</t>
  </si>
  <si>
    <t>Wykopy oraz przekopy wykonyw. koparkami przedsiębiernymi 0.60 m3 na odkład w gruncie kat III. (wykopy mech. 70%)</t>
  </si>
  <si>
    <t>343.50</t>
  </si>
  <si>
    <t>KNR 2-01 0322-02</t>
  </si>
  <si>
    <t xml:space="preserve">Pełne umocnienie pionowych ścian wykopów liniowych o głębok.do 3.0 m wypraskami w grunt.suchych kat.lll-IVwraz z rozbiór.(szer.do 1m). </t>
  </si>
  <si>
    <t>5160.00</t>
  </si>
  <si>
    <t>KNR 2-01 0322-08</t>
  </si>
  <si>
    <t xml:space="preserve">Dodatek za każdy dalszy 1,0 m szerokości wykopu. </t>
  </si>
  <si>
    <t>3.</t>
  </si>
  <si>
    <t>Odwodnienie</t>
  </si>
  <si>
    <t>KNR 2-01</t>
  </si>
  <si>
    <t xml:space="preserve">Igłofiltry o śr.do 50 mm wpłukiwane w grunt z obsypką na głębok.do 4 m </t>
  </si>
  <si>
    <t>szt.</t>
  </si>
  <si>
    <t>776.00</t>
  </si>
  <si>
    <t>KNR 2-0 0605-01</t>
  </si>
  <si>
    <t xml:space="preserve">Pompowanie próbne pomiarowe lub oczyszczające przy śr.otw. 150-500 mm </t>
  </si>
  <si>
    <t>godz.</t>
  </si>
  <si>
    <t>1008.00</t>
  </si>
  <si>
    <t>4.</t>
  </si>
  <si>
    <t>Sieci i urządzenia</t>
  </si>
  <si>
    <t>KNR-W2-18 0408-06</t>
  </si>
  <si>
    <t xml:space="preserve">Kanały z rur PVC łączonych na wcisk o śr. zewn. 400 mm </t>
  </si>
  <si>
    <t>356.50</t>
  </si>
  <si>
    <t>KNR-W 2-18 0421-06</t>
  </si>
  <si>
    <t xml:space="preserve">Kształtki PVC kanalizacji zewnętrznej jednokielichowe łączone na wcisk o śr. zewn. 400 mm </t>
  </si>
  <si>
    <t>22.00</t>
  </si>
  <si>
    <t>KNR-W 2-18 0408-05</t>
  </si>
  <si>
    <t>Kanały z rur PVC łączonych na wcisk o śr. zewn. 315 mm</t>
  </si>
  <si>
    <t>493.00</t>
  </si>
  <si>
    <t>KNR-W 2-18 0421-05</t>
  </si>
  <si>
    <t>Kształtki PVC kanalizacji zewnętrznej jednokielichowe łączone na wcisk o śr. zewn. 315 mm</t>
  </si>
  <si>
    <t>28.00</t>
  </si>
  <si>
    <t>KNR-W 2-18 0421-03</t>
  </si>
  <si>
    <t>Kanały z rur PVC łączonych na wcisk o śr. zewn. 200 mm</t>
  </si>
  <si>
    <t>7.00</t>
  </si>
  <si>
    <t>4.6</t>
  </si>
  <si>
    <t>Kształtki PVC kanalizacji zewnętrznej jednokielichowe łączone na wcisk o śr. zewn. 200 mm</t>
  </si>
  <si>
    <t>4.7</t>
  </si>
  <si>
    <t>KNR-W 2-18 0408-02</t>
  </si>
  <si>
    <t>205.00</t>
  </si>
  <si>
    <t>4.8</t>
  </si>
  <si>
    <t>KNR-W 2-18 0421-02</t>
  </si>
  <si>
    <t>Kształtki PVC kanalizacji zewnętrznej jednokielichowe łączone na wcisk o śr. zewn. 160 mm</t>
  </si>
  <si>
    <t>91.00</t>
  </si>
  <si>
    <t>4.9</t>
  </si>
  <si>
    <t>KNR 2-18 0501-02</t>
  </si>
  <si>
    <t>Kanały rurowe - podłoża z materiałów sypkich o grub.15 cm</t>
  </si>
  <si>
    <t>679.20</t>
  </si>
  <si>
    <t>4.10</t>
  </si>
  <si>
    <t>KNR 2-18 0501-01</t>
  </si>
  <si>
    <t>Kanały rurowe - podłoża z materiałów sypkich o grub.10 cm.</t>
  </si>
  <si>
    <t>77.70</t>
  </si>
  <si>
    <t>4.11</t>
  </si>
  <si>
    <t>KNR 4-05I 0311-04</t>
  </si>
  <si>
    <t>Wstawienie trójnika (DN 300x150) w rurociąg fi 300</t>
  </si>
  <si>
    <t>1.00</t>
  </si>
  <si>
    <t>4.12</t>
  </si>
  <si>
    <t>KNR 2-18 0625-02</t>
  </si>
  <si>
    <t xml:space="preserve">Studzienki ściekowe z gotowych elementów betonowe o śr.450-500 mm z osadnikiem bez syfonu. z otworami na przewody kanalizacyjne oraz zamontow. kształtkami przejściowymi. </t>
  </si>
  <si>
    <t>46.00</t>
  </si>
  <si>
    <t>4.13</t>
  </si>
  <si>
    <t>KNR 2-18 0613-01</t>
  </si>
  <si>
    <t xml:space="preserve">Studnie rewizyjne z kręgów betonowych o śr.1000 mm w gotowym wykopie o głębok. 3m. </t>
  </si>
  <si>
    <t>stud.</t>
  </si>
  <si>
    <t>4.14</t>
  </si>
  <si>
    <t>KNR 2-18 0613-03</t>
  </si>
  <si>
    <t xml:space="preserve">Studnie rewizyjne z kręgów beton. o śr. 1200 mm w gotowym wykopie o głębok.  stud. 3m.                                                                                                                                       </t>
  </si>
  <si>
    <t>5.00</t>
  </si>
  <si>
    <t>4.15</t>
  </si>
  <si>
    <t>KNR 2-18 0804-01</t>
  </si>
  <si>
    <t xml:space="preserve">Próba szczelności kanałów rurowych o śr.nominalnej 150 mm. </t>
  </si>
  <si>
    <t>4.16</t>
  </si>
  <si>
    <t>KNR 2-18 0804-02</t>
  </si>
  <si>
    <t xml:space="preserve">Próba szczelności kanałów rurowych o śr.nominalnej 200 mm. </t>
  </si>
  <si>
    <t>4.17</t>
  </si>
  <si>
    <t>KNR 2-18 0804-04</t>
  </si>
  <si>
    <t>Próba szczelności kanałów rurowych o śr.nominalnej 300 mm.</t>
  </si>
  <si>
    <t>4.18</t>
  </si>
  <si>
    <t>KNR 2-18 0804-05</t>
  </si>
  <si>
    <t xml:space="preserve">Próba szczelności kanałów rurowych o śr.nominalnej 400 mm. </t>
  </si>
  <si>
    <t>5.</t>
  </si>
  <si>
    <t>Zasypywanie wykopów</t>
  </si>
  <si>
    <t>KNR 2-01 0320-05</t>
  </si>
  <si>
    <t xml:space="preserve">Zasypywanie wykopów liniowych o ścianach pionowych głębokości do 3 m kat.gr.III IV -szerokość 0.8-1.5 m . </t>
  </si>
  <si>
    <t>1707.85</t>
  </si>
  <si>
    <t>Zasypywanie wykopów liniowych o ścianach pionowych głębokości do 3 m kat.gr.lll-IV -szerokość 1.6-2.5 m.</t>
  </si>
  <si>
    <t>210.90</t>
  </si>
  <si>
    <t>KNR 2-01 0320-02</t>
  </si>
  <si>
    <t>Zasypywanie wykopów liniowych o ścianach pionowych głębokości do 1.5 m kat.gr.lll-IV -szerokość 1.6-2.5 m.</t>
  </si>
  <si>
    <t>452.82</t>
  </si>
  <si>
    <t>KNR 2-01 0236-03</t>
  </si>
  <si>
    <t>Zagęszczenie nasypów zagęszczark.; grunty sypkie kat. I-III</t>
  </si>
  <si>
    <t>1422.89</t>
  </si>
  <si>
    <t>KNR 2-01 0236-04</t>
  </si>
  <si>
    <t xml:space="preserve">Zagęszczenie nasypów ubijakami mechanicznymi; grunty sypkie kat. I-III </t>
  </si>
  <si>
    <t>836.63</t>
  </si>
  <si>
    <t>KNR 2-01 0205-02</t>
  </si>
  <si>
    <t>Roboty ziemne wykon.koparkami podsiębiernymi o poj.łyżki 0.15 m3 w gr.kat.lll z transp.urobku samochód.samowyładowczymi na odległość do 12 km.</t>
  </si>
  <si>
    <t>268.26</t>
  </si>
  <si>
    <t>5.7</t>
  </si>
  <si>
    <t>KNR 2-01 0208-04</t>
  </si>
  <si>
    <t xml:space="preserve"> Roboty ziemne wykon.koparkami podsiębiernymi o poj.łyżki 0.25 m3 w gr.kat.lll z transp.urobku na odleg.do 0.5 km.</t>
  </si>
  <si>
    <t>6.</t>
  </si>
  <si>
    <t>Różne roboty</t>
  </si>
  <si>
    <t>KNR 4-05I 0111-01</t>
  </si>
  <si>
    <t xml:space="preserve">Wstawienie w rurociąg trójnika żeliwnego ciśnieniowego kielichowego uszczelnionego ołowiem o śr.nom. 80 mm,analogia do usunięcia kolizji kolektora deszczowego z siecią wodociągową. </t>
  </si>
  <si>
    <t>6.00</t>
  </si>
  <si>
    <t>KNR 4-05I 0111-02</t>
  </si>
  <si>
    <t xml:space="preserve">Wstawienie w rurociąg trójnika żeliwnego ciśnieniowego kielichowego uszczelnionego ołowiem o śr.nom. 100 mm. </t>
  </si>
  <si>
    <t>KNR 2-18 0413-01</t>
  </si>
  <si>
    <t>Zamknięcie rur ochronnych betonem</t>
  </si>
  <si>
    <t>1. Roboty ziemne - układanie kabli, przepustów</t>
  </si>
  <si>
    <t>KNR 2-01 0701/02</t>
  </si>
  <si>
    <t>Ręczne kopanie rowów dla kabli o głębok.do 0.8 m i szer.dna do 0.4 w gruncie kat. III</t>
  </si>
  <si>
    <t>KNR 5-10 0301/01</t>
  </si>
  <si>
    <t>Nasypanie warstwy piasku grubości 0.1 m na dno rowu kablowego o szer.do 0.4 m</t>
  </si>
  <si>
    <t>KNR 2-01 0704/02</t>
  </si>
  <si>
    <t>Ręczne zasypywanie rowów dla kabli o głębok.do 0.6 m i szer.dna do 0.4 m w gruncie kat. III</t>
  </si>
  <si>
    <t>KNR 5-10 0103/02</t>
  </si>
  <si>
    <t>Ręczne układanie kabli wielożyłowych o masie do 1.0 kg/m na napięcie znamionowe poniżej 110 kV w rowach kablowychKabel YAKY 4x35mm2 0,4kV</t>
  </si>
  <si>
    <t>KNR 5-10 0114/02</t>
  </si>
  <si>
    <t>Układanie kabli wielożyłowych o masie do 1.0 kg/m na napięcie znamionowe poniżej 110 kV w rurach pustakach lub kanałach zamkniętychKabel YAKY 4x35mm2</t>
  </si>
  <si>
    <t>Ręczne układanie bednarki FeZn 25x4 w gotowym wykopie</t>
  </si>
  <si>
    <t>KNR 5-10 0603/07</t>
  </si>
  <si>
    <t>Montaż głowic kablowych - zarobienie na sucho końca kabla Al 4-żyłowego o przekroju do 50 mm2 na napięcie do 1 kV o izolacji i powłoce z tworzyw sztucznych</t>
  </si>
  <si>
    <t>KNR 5-10w 0319/02</t>
  </si>
  <si>
    <t>Wykopy pionowe ręczne w gruncie nienawodnionym kat. III-IV dla urządzenia przeciskowego wraz z jego zasypaniem</t>
  </si>
  <si>
    <t>KNR 5-10w 0306/02</t>
  </si>
  <si>
    <t>Mechaniczne przepychanie rur z PCV o średnicy do 125 mm pod drogami i nasypami - za pierwszą rurę</t>
  </si>
  <si>
    <t>KNR 2-31 0815/01</t>
  </si>
  <si>
    <t>Rozebranie chodników, wysepek przystankowych i przejść dla pieszych z płyt betonowych 35x35x5 cm na podsypce piaskowej</t>
  </si>
  <si>
    <t>1.11</t>
  </si>
  <si>
    <t>KNR 2-31 0502/01</t>
  </si>
  <si>
    <t>Chodniki z płyt betonowych 35x35x5 cm na podsypce piaskowej z wypełnieniem spoin piaskiem</t>
  </si>
  <si>
    <t>1.12</t>
  </si>
  <si>
    <t>KNR 2-31 0807/01</t>
  </si>
  <si>
    <t>Rozebranie nawierzchni z kostki betonowej 14x12 cm lub żużlowej 14x14 cm na podsypce piaskowej z wypełnieniem spoin piaskiem</t>
  </si>
  <si>
    <t>1.13</t>
  </si>
  <si>
    <t>KNR 2-31 0511/04</t>
  </si>
  <si>
    <t>Nawierzchnie z kostki brukowej betonowej grubość 8 cm na podsypce piaskowej</t>
  </si>
  <si>
    <t>1.14</t>
  </si>
  <si>
    <t>KNR 5-10 1004/03</t>
  </si>
  <si>
    <t>Przewody izolowane jednożyłowe  LY16 mm2 wciągane do słupów /67x1,5m /</t>
  </si>
  <si>
    <t>m-1 
przew</t>
  </si>
  <si>
    <t>1.15</t>
  </si>
  <si>
    <t>KNR 5-10 0602/01</t>
  </si>
  <si>
    <t>Montaż głowic kablowych - zarobienie na sucho końca kabla Cu 1-żyłowego o przekroju do 16 mm2 na napięcie do 1 kV o izolacji i powłoce z tworzyw sztucznych</t>
  </si>
  <si>
    <t>KNR 2-01 0707/02</t>
  </si>
  <si>
    <t>Wykopy ręczne o głębok.do 1.5 m w gruncie kat. III wraz z zasypaniem dla słupów oświetleniowych</t>
  </si>
  <si>
    <t>KNR 5-10 0709/01</t>
  </si>
  <si>
    <t>Mechaniczne stawianie słupów oświetleniowych, aluminiowych, stożkowych bez szwu, typ SAL-9 anodowanych na kolor szampański,o masie do 300 kg w gruncie kat.I-III, na fundamencie prefabrykowanym</t>
  </si>
  <si>
    <t>KNR 5-10w 1002/02</t>
  </si>
  <si>
    <t>Montaż wysięgników rurowych o ciężarze do 30 kg na słupie, wysięgnik WŁ1/1,5/3,2/5 aluminiowy, anodowany na kolor szampański</t>
  </si>
  <si>
    <t>KNR 5-10w 1005/07</t>
  </si>
  <si>
    <t>Montaż na zamontowanym wysięgniku opraw LUNOIDA 150W II kl. ochronności, do lamp sodowych (1 lampa w oprawie)</t>
  </si>
  <si>
    <t>KNR 5-10w 1004/01</t>
  </si>
  <si>
    <t>Wciąganie przewodów z udziałem podnośnika samochodowego w słup lub rury osłonowe 9m na słup</t>
  </si>
  <si>
    <t>m-1 przew</t>
  </si>
  <si>
    <t>KNR 5-10 1001/04</t>
  </si>
  <si>
    <t>Tablica bezpiecznikowa wnękowa typ IZK-2</t>
  </si>
  <si>
    <t>KNR 4-03 1203/01</t>
  </si>
  <si>
    <t>Badanie linii kablowej o ilości żył do 4</t>
  </si>
  <si>
    <t>KNR 4-03 1205/05</t>
  </si>
  <si>
    <t>Pierwszy pomiar skuteczności zerowania</t>
  </si>
  <si>
    <t>pomiar</t>
  </si>
  <si>
    <t>KNR 4-03 1205/06</t>
  </si>
  <si>
    <t>Następny pomiar skuteczności zerowania</t>
  </si>
  <si>
    <t>KNR 4-03 1205/01</t>
  </si>
  <si>
    <t>Pierwszy pomiar uziemienia ochronnego lub roboczego</t>
  </si>
  <si>
    <t>KNR 4-03 1205/02</t>
  </si>
  <si>
    <t>Następny pomiar uziemienia ochronnego lub roboczego</t>
  </si>
  <si>
    <t>KNNR 9w 1201/01 1205/02</t>
  </si>
  <si>
    <t>Pomiar natężenia oświetlenia bezpośrednio na stanowisku roboczym-analogia</t>
  </si>
  <si>
    <t>punkt</t>
  </si>
  <si>
    <t>4. Demontaż istniejących słupów</t>
  </si>
  <si>
    <t>KNR 4-03w 1151/05</t>
  </si>
  <si>
    <t>Mechaniczny demontaż słupów oświetleniowych typu</t>
  </si>
  <si>
    <t>słup</t>
  </si>
  <si>
    <t>KNNR 9 1005/03</t>
  </si>
  <si>
    <t>Demontaż opraw oświetlenia zewnętrznego na trzpieniu słupa lub wysięgniku</t>
  </si>
  <si>
    <t>KNR 2-31 1507/01</t>
  </si>
  <si>
    <t>Transp.wewn.mat.sztukowych o masie 200-1000 kg na odl.do 0.5 km z załad.i wyład.mechanicznym ciągnikiem z przyczepą. Transport słupów oświetleniowych na składowisko miejskie</t>
  </si>
  <si>
    <t>KNR 2-31 1508/03</t>
  </si>
  <si>
    <t>Dod.do tabl. 1507 za każde 0.5 km transportu ciągnikiem z przyczepą  / x 15/</t>
  </si>
  <si>
    <t>WYKONAWCA:                                                            ZAMAWIAJĄCY:</t>
  </si>
  <si>
    <t>KNNR 1 0101-01</t>
  </si>
  <si>
    <t xml:space="preserve">Poz. 6 zał. nr 2.3 do SIWZ </t>
  </si>
  <si>
    <t>KNNR 1 0101-03</t>
  </si>
  <si>
    <t>KNNR 1 0101-04</t>
  </si>
  <si>
    <t>KNNR 1 0101-06</t>
  </si>
  <si>
    <t>Dodatek za każdy następny 1 km odległości transportu karpiny i gałęzi - krotność 9</t>
  </si>
  <si>
    <t>D-01.01.01 z poz. 5 zał. nr 2.3 do SIWZ</t>
  </si>
  <si>
    <t>D-01.02.04 z poz. 5 zał. nr 2.3 do SIWZ</t>
  </si>
  <si>
    <t>D-04.01.01 z poz. 5 zał. nr 2.3 do SIWZ</t>
  </si>
  <si>
    <t>D-09.01.01 z poz. 5 zał. nr 2.3 do SIWZ</t>
  </si>
  <si>
    <t>D-08.01.01, D-08.01.02, D-08.02.02 z poz. 5 zał. nr 2.3 do SIWZ</t>
  </si>
  <si>
    <t>D-08.01.01, D-08.01.02 z poz. 5 zał. nr 2.3 do SIWZ</t>
  </si>
  <si>
    <t>D-08.01.02 z poz. 5 zał. nr 2.3 do SIWZ</t>
  </si>
  <si>
    <t>D-08.01.01 z poz. 5 zał. nr 2.3 do SIWZ</t>
  </si>
  <si>
    <t>D-08.02.02 z poz. 5 zał. nr 2.3 do SIWZ</t>
  </si>
  <si>
    <t>D-08.05.03 z poz. 5 zał. nr 2.3 do SIWZ</t>
  </si>
  <si>
    <t>D-04.02.01 z poz. 5 zał. nr 2.3 do SIWZ</t>
  </si>
  <si>
    <t>D-04.04.02 z poz. 5 zał. nr 2.3 do SIWZ</t>
  </si>
  <si>
    <t>D-04.03.01 z poz. 5 zał. nr 2.3 do SIWZ</t>
  </si>
  <si>
    <t>D-04.08.01 z poz. 5 zał. nr 2.3 do SIWZ</t>
  </si>
  <si>
    <t>KNNR 6 0308-03</t>
  </si>
  <si>
    <t>Nawierzchnie z mieszanek mineralno - bitumicznych asfaltowych o grubości 6 cm - warstwa wiążąca</t>
  </si>
  <si>
    <t>D-05.03.05 z poz. 5 zał. nr 2.3 do SIWZ</t>
  </si>
  <si>
    <t>D-05.03.23 z poz. 5 zał. nr 2.3 do SIWZ</t>
  </si>
  <si>
    <t>D-03.02.01 z poz. 5 zał. nr 2.3 do SIWZ</t>
  </si>
  <si>
    <t>D-07.02.01 z poz. 5 zał. nr 2.3 do SIWZ</t>
  </si>
  <si>
    <t>D-03.00.00 - poz. 8 zał. nr 2.3 do SIWZ</t>
  </si>
  <si>
    <t>ST-RE-00.00.1 - poz. 10 zał. nr 2.3 do SIWZ</t>
  </si>
  <si>
    <t>KNNR 1 0107-05</t>
  </si>
  <si>
    <t>KNR 2-01 0317-01</t>
  </si>
  <si>
    <t>KNR 2-01 0320-01</t>
  </si>
  <si>
    <t>KNR 4-01 0108-05</t>
  </si>
  <si>
    <t>D-02.00.01 z poz. 5a zał. nr 2.3 do SIWZ</t>
  </si>
  <si>
    <t>D-10.06.01 z poz. 5a zał. nr 2.3 do SIWZ</t>
  </si>
  <si>
    <t>D-08.02.01 z poz. 5a zał. nr 2.3 do SIWZ</t>
  </si>
  <si>
    <t>D-07.01.01 z poz. 5a zał. nr 2.3 do SIWZ</t>
  </si>
  <si>
    <t>KNNR 6 0705-02 analogia</t>
  </si>
  <si>
    <t>Oznakowanie poziome jezdni chemoutwardzalne - linie segregacyjne i krawędziowe ciągłe malowane mechanicznie</t>
  </si>
  <si>
    <t>Oznakowanie poziome jezdni chemoutwardzalne - linie na skrzyżowaniach i przejściach dla pieszych malowane mechanicznie</t>
  </si>
  <si>
    <t>KNNR 6 0705-06 analogia</t>
  </si>
  <si>
    <t>KNNR 6 0705-07 analogia</t>
  </si>
  <si>
    <t>Oznakowanie poziome jezdni chemoutwardzalne - strzalki i inne symbole malowane ręcznie</t>
  </si>
  <si>
    <t>KNR 2-31 0608-03</t>
  </si>
  <si>
    <t>Ścieki uliczne z kostki nieregularnej w dwóch rzędów o wysokości 10 cm na podsypce cem. - piaskowej</t>
  </si>
  <si>
    <r>
      <t>Załącznik nr 2.2 do SIWZ/WIM/ZP/34</t>
    </r>
    <r>
      <rPr>
        <b/>
        <sz val="10"/>
        <rFont val="Times New Roman CE"/>
        <family val="0"/>
      </rPr>
      <t>0/48</t>
    </r>
    <r>
      <rPr>
        <b/>
        <sz val="10"/>
        <rFont val="Times New Roman CE"/>
        <family val="1"/>
      </rPr>
      <t>/2008 - modyfikacja nr 1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</si>
</sst>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70">
      <selection activeCell="I77" sqref="I77"/>
    </sheetView>
  </sheetViews>
  <sheetFormatPr defaultColWidth="9.00390625" defaultRowHeight="12.75"/>
  <cols>
    <col min="1" max="1" width="3.75390625" style="0" customWidth="1"/>
    <col min="2" max="2" width="9.00390625" style="0" customWidth="1"/>
    <col min="3" max="3" width="10.875" style="0" customWidth="1"/>
    <col min="4" max="4" width="28.875" style="0" customWidth="1"/>
    <col min="5" max="5" width="5.125" style="0" customWidth="1"/>
    <col min="6" max="6" width="8.00390625" style="0" customWidth="1"/>
    <col min="7" max="7" width="10.625" style="0" customWidth="1"/>
    <col min="8" max="8" width="10.75390625" style="0" customWidth="1"/>
  </cols>
  <sheetData>
    <row r="1" spans="1:10" ht="12.75">
      <c r="A1" s="44" t="s">
        <v>513</v>
      </c>
      <c r="B1" s="44"/>
      <c r="C1" s="44"/>
      <c r="D1" s="44"/>
      <c r="E1" s="44"/>
      <c r="F1" s="44"/>
      <c r="G1" s="44"/>
      <c r="H1" s="44"/>
      <c r="I1" s="2"/>
      <c r="J1" s="2"/>
    </row>
    <row r="2" spans="1:10" ht="12.75">
      <c r="A2" s="45" t="s">
        <v>11</v>
      </c>
      <c r="B2" s="45"/>
      <c r="C2" s="45"/>
      <c r="D2" s="45"/>
      <c r="E2" s="45"/>
      <c r="F2" s="45"/>
      <c r="G2" s="45"/>
      <c r="H2" s="45"/>
      <c r="I2" s="1"/>
      <c r="J2" s="1"/>
    </row>
    <row r="3" spans="1:10" ht="12.75">
      <c r="A3" s="45" t="s">
        <v>0</v>
      </c>
      <c r="B3" s="45"/>
      <c r="C3" s="45"/>
      <c r="D3" s="45"/>
      <c r="E3" s="45"/>
      <c r="F3" s="45"/>
      <c r="G3" s="45"/>
      <c r="H3" s="45"/>
      <c r="I3" s="1"/>
      <c r="J3" s="1"/>
    </row>
    <row r="6" spans="1:10" ht="18.75">
      <c r="A6" s="46" t="s">
        <v>12</v>
      </c>
      <c r="B6" s="46"/>
      <c r="C6" s="46"/>
      <c r="D6" s="46"/>
      <c r="E6" s="46"/>
      <c r="F6" s="46"/>
      <c r="G6" s="46"/>
      <c r="H6" s="46"/>
      <c r="I6" s="3"/>
      <c r="J6" s="3"/>
    </row>
    <row r="8" spans="1:10" ht="15.75">
      <c r="A8" s="47" t="s">
        <v>158</v>
      </c>
      <c r="B8" s="47"/>
      <c r="C8" s="47"/>
      <c r="D8" s="47"/>
      <c r="E8" s="47"/>
      <c r="F8" s="47"/>
      <c r="G8" s="47"/>
      <c r="H8" s="47"/>
      <c r="I8" s="4"/>
      <c r="J8" s="4"/>
    </row>
    <row r="9" spans="1:10" ht="15.75">
      <c r="A9" s="48"/>
      <c r="B9" s="48"/>
      <c r="C9" s="48"/>
      <c r="D9" s="48"/>
      <c r="E9" s="48"/>
      <c r="F9" s="48"/>
      <c r="G9" s="48"/>
      <c r="H9" s="48"/>
      <c r="I9" s="4"/>
      <c r="J9" s="4"/>
    </row>
    <row r="10" spans="1:10" ht="15.75">
      <c r="A10" s="48"/>
      <c r="B10" s="48"/>
      <c r="C10" s="48"/>
      <c r="D10" s="48"/>
      <c r="E10" s="48"/>
      <c r="F10" s="48"/>
      <c r="G10" s="48"/>
      <c r="H10" s="48"/>
      <c r="I10" s="4"/>
      <c r="J10" s="4"/>
    </row>
    <row r="11" spans="1:10" ht="12.75">
      <c r="A11" s="48"/>
      <c r="B11" s="48"/>
      <c r="C11" s="48"/>
      <c r="D11" s="48"/>
      <c r="E11" s="48"/>
      <c r="F11" s="48"/>
      <c r="G11" s="48"/>
      <c r="H11" s="48"/>
      <c r="I11" s="5"/>
      <c r="J11" s="5"/>
    </row>
    <row r="13" spans="1:8" ht="38.25">
      <c r="A13" s="6" t="s">
        <v>6</v>
      </c>
      <c r="B13" s="6" t="s">
        <v>1</v>
      </c>
      <c r="C13" s="6" t="s">
        <v>2</v>
      </c>
      <c r="D13" s="6" t="s">
        <v>3</v>
      </c>
      <c r="E13" s="6" t="s">
        <v>16</v>
      </c>
      <c r="F13" s="6" t="s">
        <v>4</v>
      </c>
      <c r="G13" s="6" t="s">
        <v>7</v>
      </c>
      <c r="H13" s="6" t="s">
        <v>5</v>
      </c>
    </row>
    <row r="14" spans="1:8" ht="15.75">
      <c r="A14" s="41" t="s">
        <v>13</v>
      </c>
      <c r="B14" s="42"/>
      <c r="C14" s="42"/>
      <c r="D14" s="42"/>
      <c r="E14" s="42"/>
      <c r="F14" s="42"/>
      <c r="G14" s="42"/>
      <c r="H14" s="43"/>
    </row>
    <row r="15" spans="1:8" ht="12.75">
      <c r="A15" s="35" t="s">
        <v>17</v>
      </c>
      <c r="B15" s="36"/>
      <c r="C15" s="36"/>
      <c r="D15" s="36"/>
      <c r="E15" s="36"/>
      <c r="F15" s="36"/>
      <c r="G15" s="36"/>
      <c r="H15" s="37"/>
    </row>
    <row r="16" spans="1:8" ht="38.25">
      <c r="A16" s="7" t="s">
        <v>8</v>
      </c>
      <c r="B16" s="8" t="s">
        <v>469</v>
      </c>
      <c r="C16" s="8" t="s">
        <v>470</v>
      </c>
      <c r="D16" s="8" t="s">
        <v>250</v>
      </c>
      <c r="E16" s="10" t="s">
        <v>20</v>
      </c>
      <c r="F16" s="9">
        <f>17+22+25+29+26+9-24</f>
        <v>104</v>
      </c>
      <c r="G16" s="14"/>
      <c r="H16" s="14"/>
    </row>
    <row r="17" spans="1:8" ht="38.25">
      <c r="A17" s="7" t="s">
        <v>9</v>
      </c>
      <c r="B17" s="8" t="s">
        <v>18</v>
      </c>
      <c r="C17" s="8" t="s">
        <v>470</v>
      </c>
      <c r="D17" s="8" t="s">
        <v>19</v>
      </c>
      <c r="E17" s="10" t="s">
        <v>20</v>
      </c>
      <c r="F17" s="9">
        <f>3+7+1+2+3+3-3</f>
        <v>16</v>
      </c>
      <c r="G17" s="14"/>
      <c r="H17" s="14"/>
    </row>
    <row r="18" spans="1:8" s="15" customFormat="1" ht="38.25">
      <c r="A18" s="7" t="s">
        <v>10</v>
      </c>
      <c r="B18" s="8" t="s">
        <v>471</v>
      </c>
      <c r="C18" s="8" t="s">
        <v>470</v>
      </c>
      <c r="D18" s="8" t="s">
        <v>251</v>
      </c>
      <c r="E18" s="10" t="s">
        <v>20</v>
      </c>
      <c r="F18" s="9">
        <f>2+3+3+3</f>
        <v>11</v>
      </c>
      <c r="G18" s="14"/>
      <c r="H18" s="14"/>
    </row>
    <row r="19" spans="1:8" s="15" customFormat="1" ht="38.25">
      <c r="A19" s="7" t="s">
        <v>25</v>
      </c>
      <c r="B19" s="8" t="s">
        <v>472</v>
      </c>
      <c r="C19" s="8" t="s">
        <v>470</v>
      </c>
      <c r="D19" s="8" t="s">
        <v>252</v>
      </c>
      <c r="E19" s="10" t="s">
        <v>20</v>
      </c>
      <c r="F19" s="9">
        <f>3+2+4</f>
        <v>9</v>
      </c>
      <c r="G19" s="14"/>
      <c r="H19" s="14"/>
    </row>
    <row r="20" spans="1:8" s="15" customFormat="1" ht="38.25">
      <c r="A20" s="7" t="s">
        <v>29</v>
      </c>
      <c r="B20" s="8" t="s">
        <v>21</v>
      </c>
      <c r="C20" s="8" t="s">
        <v>470</v>
      </c>
      <c r="D20" s="8" t="s">
        <v>22</v>
      </c>
      <c r="E20" s="10" t="s">
        <v>20</v>
      </c>
      <c r="F20" s="9">
        <f>1+1+1+1+1-1</f>
        <v>4</v>
      </c>
      <c r="G20" s="14"/>
      <c r="H20" s="14"/>
    </row>
    <row r="21" spans="1:8" s="15" customFormat="1" ht="38.25">
      <c r="A21" s="7" t="s">
        <v>33</v>
      </c>
      <c r="B21" s="8" t="s">
        <v>473</v>
      </c>
      <c r="C21" s="8" t="s">
        <v>470</v>
      </c>
      <c r="D21" s="8" t="s">
        <v>253</v>
      </c>
      <c r="E21" s="10" t="s">
        <v>20</v>
      </c>
      <c r="F21" s="9">
        <v>1</v>
      </c>
      <c r="G21" s="14"/>
      <c r="H21" s="14"/>
    </row>
    <row r="22" spans="1:8" s="15" customFormat="1" ht="38.25">
      <c r="A22" s="7" t="s">
        <v>36</v>
      </c>
      <c r="B22" s="8" t="s">
        <v>23</v>
      </c>
      <c r="C22" s="8" t="s">
        <v>470</v>
      </c>
      <c r="D22" s="8" t="s">
        <v>24</v>
      </c>
      <c r="E22" s="10" t="s">
        <v>20</v>
      </c>
      <c r="F22" s="9">
        <v>1</v>
      </c>
      <c r="G22" s="14"/>
      <c r="H22" s="14"/>
    </row>
    <row r="23" spans="1:8" s="15" customFormat="1" ht="25.5">
      <c r="A23" s="7" t="s">
        <v>39</v>
      </c>
      <c r="B23" s="8" t="s">
        <v>26</v>
      </c>
      <c r="C23" s="8" t="s">
        <v>470</v>
      </c>
      <c r="D23" s="8" t="s">
        <v>27</v>
      </c>
      <c r="E23" s="10" t="s">
        <v>28</v>
      </c>
      <c r="F23" s="9">
        <v>0.008</v>
      </c>
      <c r="G23" s="14"/>
      <c r="H23" s="14"/>
    </row>
    <row r="24" spans="1:8" s="15" customFormat="1" ht="25.5">
      <c r="A24" s="7" t="s">
        <v>42</v>
      </c>
      <c r="B24" s="8" t="s">
        <v>30</v>
      </c>
      <c r="C24" s="8" t="s">
        <v>470</v>
      </c>
      <c r="D24" s="8" t="s">
        <v>31</v>
      </c>
      <c r="E24" s="10" t="s">
        <v>32</v>
      </c>
      <c r="F24" s="9">
        <v>28</v>
      </c>
      <c r="G24" s="14"/>
      <c r="H24" s="14"/>
    </row>
    <row r="25" spans="1:8" s="15" customFormat="1" ht="38.25">
      <c r="A25" s="7" t="s">
        <v>46</v>
      </c>
      <c r="B25" s="8" t="s">
        <v>34</v>
      </c>
      <c r="C25" s="8" t="s">
        <v>470</v>
      </c>
      <c r="D25" s="8" t="s">
        <v>35</v>
      </c>
      <c r="E25" s="10" t="s">
        <v>32</v>
      </c>
      <c r="F25" s="9">
        <v>28</v>
      </c>
      <c r="G25" s="14"/>
      <c r="H25" s="14"/>
    </row>
    <row r="26" spans="1:8" s="15" customFormat="1" ht="25.5">
      <c r="A26" s="7" t="s">
        <v>415</v>
      </c>
      <c r="B26" s="8" t="s">
        <v>37</v>
      </c>
      <c r="C26" s="8" t="s">
        <v>470</v>
      </c>
      <c r="D26" s="8" t="s">
        <v>38</v>
      </c>
      <c r="E26" s="10" t="s">
        <v>32</v>
      </c>
      <c r="F26" s="9">
        <v>8</v>
      </c>
      <c r="G26" s="14"/>
      <c r="H26" s="14"/>
    </row>
    <row r="27" spans="1:8" s="15" customFormat="1" ht="25.5">
      <c r="A27" s="7" t="s">
        <v>418</v>
      </c>
      <c r="B27" s="8" t="s">
        <v>40</v>
      </c>
      <c r="C27" s="8" t="s">
        <v>470</v>
      </c>
      <c r="D27" s="8" t="s">
        <v>41</v>
      </c>
      <c r="E27" s="10" t="s">
        <v>32</v>
      </c>
      <c r="F27" s="9">
        <v>18</v>
      </c>
      <c r="G27" s="14"/>
      <c r="H27" s="14"/>
    </row>
    <row r="28" spans="1:8" s="15" customFormat="1" ht="38.25">
      <c r="A28" s="7" t="s">
        <v>421</v>
      </c>
      <c r="B28" s="8" t="s">
        <v>497</v>
      </c>
      <c r="C28" s="8" t="s">
        <v>470</v>
      </c>
      <c r="D28" s="8" t="s">
        <v>474</v>
      </c>
      <c r="E28" s="10" t="s">
        <v>32</v>
      </c>
      <c r="F28" s="9">
        <v>26</v>
      </c>
      <c r="G28" s="14"/>
      <c r="H28" s="14"/>
    </row>
    <row r="29" spans="1:8" ht="37.5" customHeight="1">
      <c r="A29" s="7" t="s">
        <v>424</v>
      </c>
      <c r="B29" s="8" t="s">
        <v>43</v>
      </c>
      <c r="C29" s="8" t="s">
        <v>475</v>
      </c>
      <c r="D29" s="8" t="s">
        <v>44</v>
      </c>
      <c r="E29" s="10" t="s">
        <v>45</v>
      </c>
      <c r="F29" s="9">
        <f>1.9+0.7+0.25+0.1+0.4+0.4</f>
        <v>3.7499999999999996</v>
      </c>
      <c r="G29" s="9"/>
      <c r="H29" s="9"/>
    </row>
    <row r="30" spans="1:8" ht="12.75" customHeight="1">
      <c r="A30" s="35" t="s">
        <v>47</v>
      </c>
      <c r="B30" s="36"/>
      <c r="C30" s="36"/>
      <c r="D30" s="36"/>
      <c r="E30" s="36"/>
      <c r="F30" s="36"/>
      <c r="G30" s="36"/>
      <c r="H30" s="37"/>
    </row>
    <row r="31" spans="1:8" ht="37.5" customHeight="1">
      <c r="A31" s="7" t="s">
        <v>48</v>
      </c>
      <c r="B31" s="8" t="s">
        <v>163</v>
      </c>
      <c r="C31" s="8" t="s">
        <v>476</v>
      </c>
      <c r="D31" s="8" t="s">
        <v>49</v>
      </c>
      <c r="E31" s="10" t="s">
        <v>50</v>
      </c>
      <c r="F31" s="9">
        <f>1302+229+130+80.5+201+121.5</f>
        <v>2064</v>
      </c>
      <c r="G31" s="9"/>
      <c r="H31" s="9"/>
    </row>
    <row r="32" spans="1:8" ht="37.5" customHeight="1">
      <c r="A32" s="7" t="s">
        <v>51</v>
      </c>
      <c r="B32" s="8" t="s">
        <v>164</v>
      </c>
      <c r="C32" s="8" t="s">
        <v>476</v>
      </c>
      <c r="D32" s="8" t="s">
        <v>165</v>
      </c>
      <c r="E32" s="10" t="s">
        <v>50</v>
      </c>
      <c r="F32" s="9">
        <f>34+54+4+10+10</f>
        <v>112</v>
      </c>
      <c r="G32" s="9"/>
      <c r="H32" s="9"/>
    </row>
    <row r="33" spans="1:8" ht="37.5" customHeight="1">
      <c r="A33" s="7" t="s">
        <v>52</v>
      </c>
      <c r="B33" s="8" t="s">
        <v>166</v>
      </c>
      <c r="C33" s="8" t="s">
        <v>476</v>
      </c>
      <c r="D33" s="8" t="s">
        <v>167</v>
      </c>
      <c r="E33" s="10" t="s">
        <v>53</v>
      </c>
      <c r="F33" s="9">
        <f>4762.3+876.25+328+286.45+837.5+457.4</f>
        <v>7547.9</v>
      </c>
      <c r="G33" s="9"/>
      <c r="H33" s="9"/>
    </row>
    <row r="34" spans="1:8" ht="37.5" customHeight="1">
      <c r="A34" s="7" t="s">
        <v>54</v>
      </c>
      <c r="B34" s="8" t="s">
        <v>168</v>
      </c>
      <c r="C34" s="8" t="s">
        <v>476</v>
      </c>
      <c r="D34" s="8" t="s">
        <v>169</v>
      </c>
      <c r="E34" s="10" t="s">
        <v>53</v>
      </c>
      <c r="F34" s="9">
        <f>4762.3+876.25+328+286.45+837.5+457.4</f>
        <v>7547.9</v>
      </c>
      <c r="G34" s="9"/>
      <c r="H34" s="9"/>
    </row>
    <row r="35" spans="1:8" ht="37.5" customHeight="1">
      <c r="A35" s="7" t="s">
        <v>55</v>
      </c>
      <c r="B35" s="8" t="s">
        <v>159</v>
      </c>
      <c r="C35" s="8" t="s">
        <v>476</v>
      </c>
      <c r="D35" s="8" t="s">
        <v>160</v>
      </c>
      <c r="E35" s="10" t="s">
        <v>53</v>
      </c>
      <c r="F35" s="9">
        <f>4762.3+328+286.45+837.5+457.4</f>
        <v>6671.65</v>
      </c>
      <c r="G35" s="9"/>
      <c r="H35" s="9"/>
    </row>
    <row r="36" spans="1:8" ht="37.5" customHeight="1">
      <c r="A36" s="7" t="s">
        <v>56</v>
      </c>
      <c r="B36" s="8" t="s">
        <v>161</v>
      </c>
      <c r="C36" s="8" t="s">
        <v>476</v>
      </c>
      <c r="D36" s="8" t="s">
        <v>162</v>
      </c>
      <c r="E36" s="10" t="s">
        <v>53</v>
      </c>
      <c r="F36" s="9">
        <f>4762.3+876.25+328+286.45+457.4</f>
        <v>6710.4</v>
      </c>
      <c r="G36" s="9"/>
      <c r="H36" s="9"/>
    </row>
    <row r="37" spans="1:8" ht="49.5" customHeight="1">
      <c r="A37" s="7" t="s">
        <v>57</v>
      </c>
      <c r="B37" s="8" t="s">
        <v>187</v>
      </c>
      <c r="C37" s="8" t="s">
        <v>476</v>
      </c>
      <c r="D37" s="8" t="s">
        <v>170</v>
      </c>
      <c r="E37" s="10" t="s">
        <v>53</v>
      </c>
      <c r="F37" s="9">
        <f>225.2+11.5+17+35.2+35.5</f>
        <v>324.4</v>
      </c>
      <c r="G37" s="9"/>
      <c r="H37" s="9"/>
    </row>
    <row r="38" spans="1:8" ht="37.5" customHeight="1">
      <c r="A38" s="7" t="s">
        <v>58</v>
      </c>
      <c r="B38" s="8" t="s">
        <v>171</v>
      </c>
      <c r="C38" s="8" t="s">
        <v>476</v>
      </c>
      <c r="D38" s="8" t="s">
        <v>172</v>
      </c>
      <c r="E38" s="10" t="s">
        <v>53</v>
      </c>
      <c r="F38" s="9">
        <f>154.15</f>
        <v>154.15</v>
      </c>
      <c r="G38" s="9"/>
      <c r="H38" s="9"/>
    </row>
    <row r="39" spans="1:8" ht="37.5" customHeight="1">
      <c r="A39" s="7" t="s">
        <v>59</v>
      </c>
      <c r="B39" s="8" t="s">
        <v>173</v>
      </c>
      <c r="C39" s="8" t="s">
        <v>476</v>
      </c>
      <c r="D39" s="8" t="s">
        <v>174</v>
      </c>
      <c r="E39" s="10" t="s">
        <v>53</v>
      </c>
      <c r="F39" s="9">
        <f>30.25</f>
        <v>30.25</v>
      </c>
      <c r="G39" s="9"/>
      <c r="H39" s="9"/>
    </row>
    <row r="40" spans="1:8" ht="37.5" customHeight="1">
      <c r="A40" s="7" t="s">
        <v>60</v>
      </c>
      <c r="B40" s="8" t="s">
        <v>175</v>
      </c>
      <c r="C40" s="8" t="s">
        <v>476</v>
      </c>
      <c r="D40" s="8" t="s">
        <v>176</v>
      </c>
      <c r="E40" s="10" t="s">
        <v>53</v>
      </c>
      <c r="F40" s="9">
        <f>24+9.9</f>
        <v>33.9</v>
      </c>
      <c r="G40" s="9"/>
      <c r="H40" s="9"/>
    </row>
    <row r="41" spans="1:8" ht="49.5" customHeight="1">
      <c r="A41" s="7" t="s">
        <v>61</v>
      </c>
      <c r="B41" s="8" t="s">
        <v>177</v>
      </c>
      <c r="C41" s="8" t="s">
        <v>476</v>
      </c>
      <c r="D41" s="8" t="s">
        <v>178</v>
      </c>
      <c r="E41" s="10" t="s">
        <v>53</v>
      </c>
      <c r="F41" s="9">
        <f>41.6</f>
        <v>41.6</v>
      </c>
      <c r="G41" s="9"/>
      <c r="H41" s="9"/>
    </row>
    <row r="42" spans="1:8" ht="37.5" customHeight="1">
      <c r="A42" s="7" t="s">
        <v>62</v>
      </c>
      <c r="B42" s="8" t="s">
        <v>179</v>
      </c>
      <c r="C42" s="8" t="s">
        <v>476</v>
      </c>
      <c r="D42" s="8" t="s">
        <v>180</v>
      </c>
      <c r="E42" s="10" t="s">
        <v>50</v>
      </c>
      <c r="F42" s="9">
        <f>53.35</f>
        <v>53.35</v>
      </c>
      <c r="G42" s="9"/>
      <c r="H42" s="9"/>
    </row>
    <row r="43" spans="1:8" ht="37.5" customHeight="1">
      <c r="A43" s="7" t="s">
        <v>63</v>
      </c>
      <c r="B43" s="8" t="s">
        <v>188</v>
      </c>
      <c r="C43" s="8" t="s">
        <v>476</v>
      </c>
      <c r="D43" s="8" t="s">
        <v>189</v>
      </c>
      <c r="E43" s="10" t="s">
        <v>53</v>
      </c>
      <c r="F43" s="9">
        <f>101.4+12.9</f>
        <v>114.30000000000001</v>
      </c>
      <c r="G43" s="9"/>
      <c r="H43" s="9"/>
    </row>
    <row r="44" spans="1:8" ht="37.5" customHeight="1">
      <c r="A44" s="7" t="s">
        <v>64</v>
      </c>
      <c r="B44" s="8" t="s">
        <v>181</v>
      </c>
      <c r="C44" s="8" t="s">
        <v>476</v>
      </c>
      <c r="D44" s="8" t="s">
        <v>182</v>
      </c>
      <c r="E44" s="10" t="s">
        <v>53</v>
      </c>
      <c r="F44" s="9">
        <f>741.5+120.4+110</f>
        <v>971.9</v>
      </c>
      <c r="G44" s="9"/>
      <c r="H44" s="9"/>
    </row>
    <row r="45" spans="1:8" ht="37.5" customHeight="1">
      <c r="A45" s="7" t="s">
        <v>68</v>
      </c>
      <c r="B45" s="8" t="s">
        <v>183</v>
      </c>
      <c r="C45" s="8" t="s">
        <v>476</v>
      </c>
      <c r="D45" s="8" t="s">
        <v>186</v>
      </c>
      <c r="E45" s="10" t="s">
        <v>53</v>
      </c>
      <c r="F45" s="9">
        <f>355+88.6+224+203.6+85</f>
        <v>956.2</v>
      </c>
      <c r="G45" s="9"/>
      <c r="H45" s="9"/>
    </row>
    <row r="46" spans="1:8" ht="37.5" customHeight="1">
      <c r="A46" s="7" t="s">
        <v>71</v>
      </c>
      <c r="B46" s="8" t="s">
        <v>184</v>
      </c>
      <c r="C46" s="8" t="s">
        <v>476</v>
      </c>
      <c r="D46" s="8" t="s">
        <v>185</v>
      </c>
      <c r="E46" s="10" t="s">
        <v>53</v>
      </c>
      <c r="F46" s="9">
        <f>770+32.5+76.7+140.1</f>
        <v>1019.3000000000001</v>
      </c>
      <c r="G46" s="9"/>
      <c r="H46" s="9"/>
    </row>
    <row r="47" spans="1:8" ht="37.5" customHeight="1">
      <c r="A47" s="7" t="s">
        <v>75</v>
      </c>
      <c r="B47" s="8" t="s">
        <v>190</v>
      </c>
      <c r="C47" s="8" t="s">
        <v>476</v>
      </c>
      <c r="D47" s="8" t="s">
        <v>191</v>
      </c>
      <c r="E47" s="10" t="s">
        <v>53</v>
      </c>
      <c r="F47" s="9">
        <f>876.25+18.4</f>
        <v>894.65</v>
      </c>
      <c r="G47" s="9"/>
      <c r="H47" s="9"/>
    </row>
    <row r="48" spans="1:8" ht="37.5" customHeight="1">
      <c r="A48" s="7" t="s">
        <v>150</v>
      </c>
      <c r="B48" s="8" t="s">
        <v>65</v>
      </c>
      <c r="C48" s="8" t="s">
        <v>476</v>
      </c>
      <c r="D48" s="8" t="s">
        <v>66</v>
      </c>
      <c r="E48" s="10" t="s">
        <v>67</v>
      </c>
      <c r="F48" s="9">
        <v>1553.42</v>
      </c>
      <c r="G48" s="9"/>
      <c r="H48" s="9"/>
    </row>
    <row r="49" spans="1:8" ht="37.5" customHeight="1">
      <c r="A49" s="7" t="s">
        <v>151</v>
      </c>
      <c r="B49" s="8" t="s">
        <v>69</v>
      </c>
      <c r="C49" s="8" t="s">
        <v>476</v>
      </c>
      <c r="D49" s="8" t="s">
        <v>70</v>
      </c>
      <c r="E49" s="10" t="s">
        <v>67</v>
      </c>
      <c r="F49" s="9">
        <v>1553.42</v>
      </c>
      <c r="G49" s="9"/>
      <c r="H49" s="9"/>
    </row>
    <row r="50" spans="1:8" ht="37.5" customHeight="1">
      <c r="A50" s="7" t="s">
        <v>192</v>
      </c>
      <c r="B50" s="8" t="s">
        <v>72</v>
      </c>
      <c r="C50" s="8" t="s">
        <v>476</v>
      </c>
      <c r="D50" s="8" t="s">
        <v>73</v>
      </c>
      <c r="E50" s="10" t="s">
        <v>74</v>
      </c>
      <c r="F50" s="9">
        <v>2909.08</v>
      </c>
      <c r="G50" s="9"/>
      <c r="H50" s="9"/>
    </row>
    <row r="51" spans="1:8" ht="37.5" customHeight="1">
      <c r="A51" s="7" t="s">
        <v>194</v>
      </c>
      <c r="B51" s="8" t="s">
        <v>76</v>
      </c>
      <c r="C51" s="8" t="s">
        <v>476</v>
      </c>
      <c r="D51" s="8" t="s">
        <v>193</v>
      </c>
      <c r="E51" s="10" t="s">
        <v>74</v>
      </c>
      <c r="F51" s="9">
        <v>2909.08</v>
      </c>
      <c r="G51" s="9"/>
      <c r="H51" s="9"/>
    </row>
    <row r="52" spans="1:8" ht="12.75">
      <c r="A52" s="35" t="s">
        <v>77</v>
      </c>
      <c r="B52" s="36"/>
      <c r="C52" s="36"/>
      <c r="D52" s="36"/>
      <c r="E52" s="36"/>
      <c r="F52" s="36"/>
      <c r="G52" s="36"/>
      <c r="H52" s="37"/>
    </row>
    <row r="53" spans="1:8" ht="37.5" customHeight="1">
      <c r="A53" s="7" t="s">
        <v>78</v>
      </c>
      <c r="B53" s="8" t="s">
        <v>196</v>
      </c>
      <c r="C53" s="8" t="s">
        <v>477</v>
      </c>
      <c r="D53" s="8" t="s">
        <v>195</v>
      </c>
      <c r="E53" s="10" t="s">
        <v>53</v>
      </c>
      <c r="F53" s="9">
        <v>899</v>
      </c>
      <c r="G53" s="9"/>
      <c r="H53" s="9"/>
    </row>
    <row r="54" spans="1:8" ht="37.5" customHeight="1">
      <c r="A54" s="7" t="s">
        <v>79</v>
      </c>
      <c r="B54" s="8" t="s">
        <v>196</v>
      </c>
      <c r="C54" s="8" t="s">
        <v>477</v>
      </c>
      <c r="D54" s="8" t="s">
        <v>197</v>
      </c>
      <c r="E54" s="10" t="s">
        <v>53</v>
      </c>
      <c r="F54" s="9">
        <v>820</v>
      </c>
      <c r="G54" s="9"/>
      <c r="H54" s="9"/>
    </row>
    <row r="55" spans="1:8" ht="37.5" customHeight="1">
      <c r="A55" s="7" t="s">
        <v>81</v>
      </c>
      <c r="B55" s="8" t="s">
        <v>196</v>
      </c>
      <c r="C55" s="8" t="s">
        <v>477</v>
      </c>
      <c r="D55" s="8" t="s">
        <v>199</v>
      </c>
      <c r="E55" s="10" t="s">
        <v>53</v>
      </c>
      <c r="F55" s="9">
        <f>5315+303.4+270.1+415.2</f>
        <v>6303.7</v>
      </c>
      <c r="G55" s="9"/>
      <c r="H55" s="9"/>
    </row>
    <row r="56" spans="1:8" ht="37.5" customHeight="1">
      <c r="A56" s="7" t="s">
        <v>141</v>
      </c>
      <c r="B56" s="8" t="s">
        <v>203</v>
      </c>
      <c r="C56" s="8" t="s">
        <v>477</v>
      </c>
      <c r="D56" s="8" t="s">
        <v>200</v>
      </c>
      <c r="E56" s="10" t="s">
        <v>53</v>
      </c>
      <c r="F56" s="9">
        <f>622.5</f>
        <v>622.5</v>
      </c>
      <c r="G56" s="9"/>
      <c r="H56" s="9"/>
    </row>
    <row r="57" spans="1:8" ht="37.5" customHeight="1">
      <c r="A57" s="7" t="s">
        <v>142</v>
      </c>
      <c r="B57" s="8" t="s">
        <v>198</v>
      </c>
      <c r="C57" s="8" t="s">
        <v>477</v>
      </c>
      <c r="D57" s="8" t="s">
        <v>204</v>
      </c>
      <c r="E57" s="10" t="s">
        <v>53</v>
      </c>
      <c r="F57" s="9">
        <f>2892.6+415+11.5+106.5+35.4+261.7+72.2+439+35+200</f>
        <v>4468.9</v>
      </c>
      <c r="G57" s="9"/>
      <c r="H57" s="9"/>
    </row>
    <row r="58" spans="1:8" ht="37.5" customHeight="1">
      <c r="A58" s="7" t="s">
        <v>143</v>
      </c>
      <c r="B58" s="8" t="s">
        <v>201</v>
      </c>
      <c r="C58" s="8" t="s">
        <v>501</v>
      </c>
      <c r="D58" s="8" t="s">
        <v>202</v>
      </c>
      <c r="E58" s="10" t="s">
        <v>67</v>
      </c>
      <c r="F58" s="9">
        <f>147.8+293+280+103.75+16.75+4.1+4.1+26.2+10.6+10.6+56.6+38.5+38.5+30</f>
        <v>1060.5</v>
      </c>
      <c r="G58" s="9"/>
      <c r="H58" s="9"/>
    </row>
    <row r="59" spans="1:8" ht="37.5" customHeight="1">
      <c r="A59" s="7" t="s">
        <v>144</v>
      </c>
      <c r="B59" s="8" t="s">
        <v>498</v>
      </c>
      <c r="C59" s="8" t="s">
        <v>501</v>
      </c>
      <c r="D59" s="8" t="s">
        <v>206</v>
      </c>
      <c r="E59" s="10" t="s">
        <v>67</v>
      </c>
      <c r="F59" s="9">
        <v>222</v>
      </c>
      <c r="G59" s="9"/>
      <c r="H59" s="9"/>
    </row>
    <row r="60" spans="1:8" ht="37.5" customHeight="1">
      <c r="A60" s="7" t="s">
        <v>145</v>
      </c>
      <c r="B60" s="8" t="s">
        <v>499</v>
      </c>
      <c r="C60" s="8" t="s">
        <v>501</v>
      </c>
      <c r="D60" s="8" t="s">
        <v>207</v>
      </c>
      <c r="E60" s="10" t="s">
        <v>67</v>
      </c>
      <c r="F60" s="9">
        <v>140.6</v>
      </c>
      <c r="G60" s="9"/>
      <c r="H60" s="9"/>
    </row>
    <row r="61" spans="1:8" ht="37.5" customHeight="1">
      <c r="A61" s="7" t="s">
        <v>208</v>
      </c>
      <c r="B61" s="8" t="s">
        <v>209</v>
      </c>
      <c r="C61" s="8" t="s">
        <v>478</v>
      </c>
      <c r="D61" s="8" t="s">
        <v>223</v>
      </c>
      <c r="E61" s="10" t="s">
        <v>53</v>
      </c>
      <c r="F61" s="9">
        <f>1299+41.1+106+385</f>
        <v>1831.1</v>
      </c>
      <c r="G61" s="9"/>
      <c r="H61" s="9"/>
    </row>
    <row r="62" spans="1:8" ht="37.5" customHeight="1">
      <c r="A62" s="7" t="s">
        <v>210</v>
      </c>
      <c r="B62" s="8" t="s">
        <v>124</v>
      </c>
      <c r="C62" s="8" t="s">
        <v>478</v>
      </c>
      <c r="D62" s="8" t="s">
        <v>125</v>
      </c>
      <c r="E62" s="10" t="s">
        <v>67</v>
      </c>
      <c r="F62" s="9">
        <v>333.21</v>
      </c>
      <c r="G62" s="9"/>
      <c r="H62" s="9"/>
    </row>
    <row r="63" spans="1:8" ht="37.5" customHeight="1">
      <c r="A63" s="7" t="s">
        <v>211</v>
      </c>
      <c r="B63" s="8" t="s">
        <v>121</v>
      </c>
      <c r="C63" s="8" t="s">
        <v>478</v>
      </c>
      <c r="D63" s="8" t="s">
        <v>122</v>
      </c>
      <c r="E63" s="10" t="s">
        <v>53</v>
      </c>
      <c r="F63" s="9">
        <v>3332.1</v>
      </c>
      <c r="G63" s="9"/>
      <c r="H63" s="9"/>
    </row>
    <row r="64" spans="1:8" ht="37.5" customHeight="1">
      <c r="A64" s="7" t="s">
        <v>212</v>
      </c>
      <c r="B64" s="8" t="s">
        <v>127</v>
      </c>
      <c r="C64" s="8" t="s">
        <v>478</v>
      </c>
      <c r="D64" s="8" t="s">
        <v>128</v>
      </c>
      <c r="E64" s="10" t="s">
        <v>53</v>
      </c>
      <c r="F64" s="9">
        <v>3332.1</v>
      </c>
      <c r="G64" s="9"/>
      <c r="H64" s="9"/>
    </row>
    <row r="65" spans="1:8" ht="63" customHeight="1">
      <c r="A65" s="7" t="s">
        <v>215</v>
      </c>
      <c r="B65" s="8" t="s">
        <v>213</v>
      </c>
      <c r="C65" s="8" t="s">
        <v>479</v>
      </c>
      <c r="D65" s="8" t="s">
        <v>214</v>
      </c>
      <c r="E65" s="10" t="s">
        <v>50</v>
      </c>
      <c r="F65" s="9">
        <f>1302+228.5+130+80.5+200+100</f>
        <v>2041</v>
      </c>
      <c r="G65" s="9"/>
      <c r="H65" s="9"/>
    </row>
    <row r="66" spans="1:8" ht="63" customHeight="1">
      <c r="A66" s="7" t="s">
        <v>218</v>
      </c>
      <c r="B66" s="8" t="s">
        <v>216</v>
      </c>
      <c r="C66" s="8" t="s">
        <v>479</v>
      </c>
      <c r="D66" s="8" t="s">
        <v>217</v>
      </c>
      <c r="E66" s="10" t="s">
        <v>50</v>
      </c>
      <c r="F66" s="9">
        <f>1302+130+200</f>
        <v>1632</v>
      </c>
      <c r="G66" s="9"/>
      <c r="H66" s="9"/>
    </row>
    <row r="67" spans="1:8" ht="63" customHeight="1">
      <c r="A67" s="7" t="s">
        <v>221</v>
      </c>
      <c r="B67" s="8" t="s">
        <v>219</v>
      </c>
      <c r="C67" s="8" t="s">
        <v>479</v>
      </c>
      <c r="D67" s="8" t="s">
        <v>220</v>
      </c>
      <c r="E67" s="10" t="s">
        <v>50</v>
      </c>
      <c r="F67" s="9">
        <f>324+1086+844+6+34+10+75.2+38+165.2+12</f>
        <v>2594.3999999999996</v>
      </c>
      <c r="G67" s="9"/>
      <c r="H67" s="9"/>
    </row>
    <row r="68" spans="1:8" ht="37.5" customHeight="1">
      <c r="A68" s="7" t="s">
        <v>222</v>
      </c>
      <c r="B68" s="8" t="s">
        <v>500</v>
      </c>
      <c r="C68" s="8" t="s">
        <v>501</v>
      </c>
      <c r="D68" s="8" t="s">
        <v>80</v>
      </c>
      <c r="E68" s="10" t="s">
        <v>67</v>
      </c>
      <c r="F68" s="9">
        <v>1831.36</v>
      </c>
      <c r="G68" s="9"/>
      <c r="H68" s="9"/>
    </row>
    <row r="69" spans="1:8" ht="37.5" customHeight="1">
      <c r="A69" s="7" t="s">
        <v>224</v>
      </c>
      <c r="B69" s="8" t="s">
        <v>82</v>
      </c>
      <c r="C69" s="8" t="s">
        <v>501</v>
      </c>
      <c r="D69" s="8" t="s">
        <v>83</v>
      </c>
      <c r="E69" s="10" t="s">
        <v>67</v>
      </c>
      <c r="F69" s="9">
        <v>1831.36</v>
      </c>
      <c r="G69" s="9"/>
      <c r="H69" s="9"/>
    </row>
    <row r="70" spans="1:8" ht="12.75">
      <c r="A70" s="35" t="s">
        <v>157</v>
      </c>
      <c r="B70" s="36"/>
      <c r="C70" s="36"/>
      <c r="D70" s="36"/>
      <c r="E70" s="36"/>
      <c r="F70" s="36"/>
      <c r="G70" s="36"/>
      <c r="H70" s="37"/>
    </row>
    <row r="71" spans="1:8" ht="49.5" customHeight="1">
      <c r="A71" s="7" t="s">
        <v>84</v>
      </c>
      <c r="B71" s="8" t="s">
        <v>85</v>
      </c>
      <c r="C71" s="8" t="s">
        <v>480</v>
      </c>
      <c r="D71" s="8" t="s">
        <v>86</v>
      </c>
      <c r="E71" s="10" t="s">
        <v>67</v>
      </c>
      <c r="F71" s="9">
        <f>188.7+27+18.8+11.2+29+17</f>
        <v>291.7</v>
      </c>
      <c r="G71" s="9"/>
      <c r="H71" s="9"/>
    </row>
    <row r="72" spans="1:8" ht="49.5" customHeight="1">
      <c r="A72" s="7" t="s">
        <v>87</v>
      </c>
      <c r="B72" s="8" t="s">
        <v>225</v>
      </c>
      <c r="C72" s="8" t="s">
        <v>481</v>
      </c>
      <c r="D72" s="8" t="s">
        <v>89</v>
      </c>
      <c r="E72" s="10" t="s">
        <v>50</v>
      </c>
      <c r="F72" s="9">
        <f>1302+228.5+130+80.5+200+100</f>
        <v>2041</v>
      </c>
      <c r="G72" s="9"/>
      <c r="H72" s="9"/>
    </row>
    <row r="73" spans="1:8" ht="37.5" customHeight="1">
      <c r="A73" s="7" t="s">
        <v>88</v>
      </c>
      <c r="B73" s="8" t="s">
        <v>226</v>
      </c>
      <c r="C73" s="8" t="s">
        <v>482</v>
      </c>
      <c r="D73" s="8" t="s">
        <v>91</v>
      </c>
      <c r="E73" s="10" t="s">
        <v>50</v>
      </c>
      <c r="F73" s="9">
        <f>324+6+10+38+12</f>
        <v>390</v>
      </c>
      <c r="G73" s="9"/>
      <c r="H73" s="9"/>
    </row>
    <row r="74" spans="1:8" ht="37.5" customHeight="1">
      <c r="A74" s="7" t="s">
        <v>90</v>
      </c>
      <c r="B74" s="8" t="s">
        <v>227</v>
      </c>
      <c r="C74" s="8" t="s">
        <v>483</v>
      </c>
      <c r="D74" s="8" t="s">
        <v>228</v>
      </c>
      <c r="E74" s="10" t="s">
        <v>50</v>
      </c>
      <c r="F74" s="9">
        <f>1086.6+34+75.2+165.2</f>
        <v>1361</v>
      </c>
      <c r="G74" s="9"/>
      <c r="H74" s="9"/>
    </row>
    <row r="75" spans="1:8" ht="37.5" customHeight="1">
      <c r="A75" s="7" t="s">
        <v>92</v>
      </c>
      <c r="B75" s="8" t="s">
        <v>511</v>
      </c>
      <c r="C75" s="8" t="s">
        <v>484</v>
      </c>
      <c r="D75" s="8" t="s">
        <v>512</v>
      </c>
      <c r="E75" s="10" t="s">
        <v>50</v>
      </c>
      <c r="F75" s="9">
        <f>121.3+200.9+80.5+130+228.5+1302</f>
        <v>2063.2</v>
      </c>
      <c r="G75" s="14"/>
      <c r="H75" s="14"/>
    </row>
    <row r="76" spans="1:8" ht="12.75">
      <c r="A76" s="35" t="s">
        <v>93</v>
      </c>
      <c r="B76" s="36"/>
      <c r="C76" s="36"/>
      <c r="D76" s="36"/>
      <c r="E76" s="36"/>
      <c r="F76" s="36"/>
      <c r="G76" s="36"/>
      <c r="H76" s="37"/>
    </row>
    <row r="77" spans="1:8" ht="37.5" customHeight="1">
      <c r="A77" s="7" t="s">
        <v>94</v>
      </c>
      <c r="B77" s="8" t="s">
        <v>229</v>
      </c>
      <c r="C77" s="8" t="s">
        <v>485</v>
      </c>
      <c r="D77" s="8" t="s">
        <v>230</v>
      </c>
      <c r="E77" s="10" t="s">
        <v>53</v>
      </c>
      <c r="F77" s="9">
        <f>8022.7</f>
        <v>8022.7</v>
      </c>
      <c r="G77" s="9"/>
      <c r="H77" s="9"/>
    </row>
    <row r="78" spans="1:8" ht="37.5" customHeight="1">
      <c r="A78" s="7" t="s">
        <v>95</v>
      </c>
      <c r="B78" s="8" t="s">
        <v>238</v>
      </c>
      <c r="C78" s="8" t="s">
        <v>485</v>
      </c>
      <c r="D78" s="8" t="s">
        <v>239</v>
      </c>
      <c r="E78" s="10" t="s">
        <v>53</v>
      </c>
      <c r="F78" s="9">
        <f>2957+106.5+261.7+439+267</f>
        <v>4031.2</v>
      </c>
      <c r="G78" s="9"/>
      <c r="H78" s="9"/>
    </row>
    <row r="79" spans="1:8" ht="37.5" customHeight="1">
      <c r="A79" s="7" t="s">
        <v>96</v>
      </c>
      <c r="B79" s="8" t="s">
        <v>236</v>
      </c>
      <c r="C79" s="8" t="s">
        <v>486</v>
      </c>
      <c r="D79" s="8" t="s">
        <v>237</v>
      </c>
      <c r="E79" s="10" t="s">
        <v>53</v>
      </c>
      <c r="F79" s="9">
        <f>415+11.5+35.4+72.2+35</f>
        <v>569.1</v>
      </c>
      <c r="G79" s="9"/>
      <c r="H79" s="9"/>
    </row>
    <row r="80" spans="1:8" ht="37.5" customHeight="1">
      <c r="A80" s="7" t="s">
        <v>97</v>
      </c>
      <c r="B80" s="8" t="s">
        <v>231</v>
      </c>
      <c r="C80" s="8" t="s">
        <v>486</v>
      </c>
      <c r="D80" s="8" t="s">
        <v>232</v>
      </c>
      <c r="E80" s="10" t="s">
        <v>53</v>
      </c>
      <c r="F80" s="9">
        <f>8022.7+622.5</f>
        <v>8645.2</v>
      </c>
      <c r="G80" s="9"/>
      <c r="H80" s="9"/>
    </row>
    <row r="81" spans="1:8" ht="37.5" customHeight="1">
      <c r="A81" s="7" t="s">
        <v>98</v>
      </c>
      <c r="B81" s="8" t="s">
        <v>233</v>
      </c>
      <c r="C81" s="8" t="s">
        <v>487</v>
      </c>
      <c r="D81" s="8" t="s">
        <v>234</v>
      </c>
      <c r="E81" s="10" t="s">
        <v>53</v>
      </c>
      <c r="F81" s="9">
        <f>24068.1</f>
        <v>24068.1</v>
      </c>
      <c r="G81" s="9"/>
      <c r="H81" s="9"/>
    </row>
    <row r="82" spans="1:8" ht="37.5" customHeight="1">
      <c r="A82" s="7" t="s">
        <v>99</v>
      </c>
      <c r="B82" s="8" t="s">
        <v>139</v>
      </c>
      <c r="C82" s="8" t="s">
        <v>488</v>
      </c>
      <c r="D82" s="8" t="s">
        <v>235</v>
      </c>
      <c r="E82" s="10" t="s">
        <v>53</v>
      </c>
      <c r="F82" s="9">
        <f>8022.7</f>
        <v>8022.7</v>
      </c>
      <c r="G82" s="9"/>
      <c r="H82" s="9"/>
    </row>
    <row r="83" spans="1:8" ht="12.75">
      <c r="A83" s="35" t="s">
        <v>100</v>
      </c>
      <c r="B83" s="36"/>
      <c r="C83" s="36"/>
      <c r="D83" s="36"/>
      <c r="E83" s="36"/>
      <c r="F83" s="36"/>
      <c r="G83" s="36"/>
      <c r="H83" s="37"/>
    </row>
    <row r="84" spans="1:8" s="11" customFormat="1" ht="37.5" customHeight="1">
      <c r="A84" s="7" t="s">
        <v>101</v>
      </c>
      <c r="B84" s="8" t="s">
        <v>489</v>
      </c>
      <c r="C84" s="8" t="s">
        <v>491</v>
      </c>
      <c r="D84" s="8" t="s">
        <v>490</v>
      </c>
      <c r="E84" s="10" t="s">
        <v>53</v>
      </c>
      <c r="F84" s="9">
        <f>8022.7</f>
        <v>8022.7</v>
      </c>
      <c r="G84" s="9"/>
      <c r="H84" s="9"/>
    </row>
    <row r="85" spans="1:8" ht="49.5" customHeight="1">
      <c r="A85" s="7" t="s">
        <v>102</v>
      </c>
      <c r="B85" s="8" t="s">
        <v>140</v>
      </c>
      <c r="C85" s="8" t="s">
        <v>491</v>
      </c>
      <c r="D85" s="8" t="s">
        <v>240</v>
      </c>
      <c r="E85" s="10" t="s">
        <v>53</v>
      </c>
      <c r="F85" s="9">
        <f>8022.7</f>
        <v>8022.7</v>
      </c>
      <c r="G85" s="9"/>
      <c r="H85" s="9"/>
    </row>
    <row r="86" spans="1:8" ht="37.5" customHeight="1">
      <c r="A86" s="7" t="s">
        <v>103</v>
      </c>
      <c r="B86" s="8" t="s">
        <v>106</v>
      </c>
      <c r="C86" s="8" t="s">
        <v>492</v>
      </c>
      <c r="D86" s="8" t="s">
        <v>107</v>
      </c>
      <c r="E86" s="10" t="s">
        <v>53</v>
      </c>
      <c r="F86" s="9">
        <f>622.5+11.5+72.2+35</f>
        <v>741.2</v>
      </c>
      <c r="G86" s="9"/>
      <c r="H86" s="9"/>
    </row>
    <row r="87" spans="1:8" ht="37.5" customHeight="1">
      <c r="A87" s="7" t="s">
        <v>104</v>
      </c>
      <c r="B87" s="8" t="s">
        <v>106</v>
      </c>
      <c r="C87" s="8" t="s">
        <v>492</v>
      </c>
      <c r="D87" s="8" t="s">
        <v>109</v>
      </c>
      <c r="E87" s="10" t="s">
        <v>53</v>
      </c>
      <c r="F87" s="9">
        <f>2957+106.5+26.3+439+200</f>
        <v>3728.8</v>
      </c>
      <c r="G87" s="9"/>
      <c r="H87" s="9"/>
    </row>
    <row r="88" spans="1:8" ht="49.5" customHeight="1">
      <c r="A88" s="7" t="s">
        <v>105</v>
      </c>
      <c r="B88" s="8" t="s">
        <v>205</v>
      </c>
      <c r="C88" s="8" t="s">
        <v>502</v>
      </c>
      <c r="D88" s="8" t="s">
        <v>241</v>
      </c>
      <c r="E88" s="10" t="s">
        <v>53</v>
      </c>
      <c r="F88" s="9">
        <f>415</f>
        <v>415</v>
      </c>
      <c r="G88" s="9"/>
      <c r="H88" s="9"/>
    </row>
    <row r="89" spans="1:8" ht="37.5" customHeight="1">
      <c r="A89" s="7" t="s">
        <v>108</v>
      </c>
      <c r="B89" s="8" t="s">
        <v>242</v>
      </c>
      <c r="C89" s="8" t="s">
        <v>502</v>
      </c>
      <c r="D89" s="8" t="s">
        <v>243</v>
      </c>
      <c r="E89" s="10" t="s">
        <v>53</v>
      </c>
      <c r="F89" s="9">
        <f>17</f>
        <v>17</v>
      </c>
      <c r="G89" s="9"/>
      <c r="H89" s="9"/>
    </row>
    <row r="90" spans="1:8" ht="37.5" customHeight="1">
      <c r="A90" s="7" t="s">
        <v>110</v>
      </c>
      <c r="B90" s="8" t="s">
        <v>244</v>
      </c>
      <c r="C90" s="8" t="s">
        <v>502</v>
      </c>
      <c r="D90" s="8" t="s">
        <v>245</v>
      </c>
      <c r="E90" s="10" t="s">
        <v>53</v>
      </c>
      <c r="F90" s="9">
        <f>18.4</f>
        <v>18.4</v>
      </c>
      <c r="G90" s="9"/>
      <c r="H90" s="9"/>
    </row>
    <row r="91" spans="1:8" ht="49.5" customHeight="1">
      <c r="A91" s="7" t="s">
        <v>111</v>
      </c>
      <c r="B91" s="8" t="s">
        <v>246</v>
      </c>
      <c r="C91" s="8" t="s">
        <v>503</v>
      </c>
      <c r="D91" s="8" t="s">
        <v>247</v>
      </c>
      <c r="E91" s="10" t="s">
        <v>53</v>
      </c>
      <c r="F91" s="9">
        <f>235.4</f>
        <v>235.4</v>
      </c>
      <c r="G91" s="9"/>
      <c r="H91" s="9"/>
    </row>
    <row r="92" spans="1:8" ht="12.75">
      <c r="A92" s="35" t="s">
        <v>112</v>
      </c>
      <c r="B92" s="36"/>
      <c r="C92" s="36"/>
      <c r="D92" s="36"/>
      <c r="E92" s="36"/>
      <c r="F92" s="36"/>
      <c r="G92" s="36"/>
      <c r="H92" s="37"/>
    </row>
    <row r="93" spans="1:8" ht="37.5" customHeight="1">
      <c r="A93" s="7" t="s">
        <v>113</v>
      </c>
      <c r="B93" s="8" t="s">
        <v>114</v>
      </c>
      <c r="C93" s="8" t="s">
        <v>493</v>
      </c>
      <c r="D93" s="8" t="s">
        <v>115</v>
      </c>
      <c r="E93" s="10" t="s">
        <v>20</v>
      </c>
      <c r="F93" s="9">
        <v>8</v>
      </c>
      <c r="G93" s="9"/>
      <c r="H93" s="9"/>
    </row>
    <row r="94" spans="1:8" ht="37.5" customHeight="1">
      <c r="A94" s="7" t="s">
        <v>116</v>
      </c>
      <c r="B94" s="8" t="s">
        <v>117</v>
      </c>
      <c r="C94" s="8" t="s">
        <v>493</v>
      </c>
      <c r="D94" s="8" t="s">
        <v>118</v>
      </c>
      <c r="E94" s="10" t="s">
        <v>20</v>
      </c>
      <c r="F94" s="9">
        <v>7</v>
      </c>
      <c r="G94" s="9"/>
      <c r="H94" s="9"/>
    </row>
    <row r="95" spans="1:8" ht="12.75">
      <c r="A95" s="35" t="s">
        <v>119</v>
      </c>
      <c r="B95" s="36"/>
      <c r="C95" s="36"/>
      <c r="D95" s="36"/>
      <c r="E95" s="36"/>
      <c r="F95" s="36"/>
      <c r="G95" s="36"/>
      <c r="H95" s="37"/>
    </row>
    <row r="96" spans="1:8" ht="37.5" customHeight="1">
      <c r="A96" s="7" t="s">
        <v>120</v>
      </c>
      <c r="B96" s="8" t="s">
        <v>121</v>
      </c>
      <c r="C96" s="8" t="s">
        <v>478</v>
      </c>
      <c r="D96" s="8" t="s">
        <v>122</v>
      </c>
      <c r="E96" s="10" t="s">
        <v>53</v>
      </c>
      <c r="F96" s="9">
        <v>808</v>
      </c>
      <c r="G96" s="9"/>
      <c r="H96" s="9"/>
    </row>
    <row r="97" spans="1:8" ht="37.5" customHeight="1">
      <c r="A97" s="7" t="s">
        <v>123</v>
      </c>
      <c r="B97" s="8" t="s">
        <v>124</v>
      </c>
      <c r="C97" s="8" t="s">
        <v>478</v>
      </c>
      <c r="D97" s="8" t="s">
        <v>125</v>
      </c>
      <c r="E97" s="10" t="s">
        <v>67</v>
      </c>
      <c r="F97" s="9">
        <v>80.8</v>
      </c>
      <c r="G97" s="9"/>
      <c r="H97" s="9"/>
    </row>
    <row r="98" spans="1:8" ht="37.5" customHeight="1">
      <c r="A98" s="7" t="s">
        <v>126</v>
      </c>
      <c r="B98" s="8" t="s">
        <v>127</v>
      </c>
      <c r="C98" s="8" t="s">
        <v>478</v>
      </c>
      <c r="D98" s="8" t="s">
        <v>128</v>
      </c>
      <c r="E98" s="10" t="s">
        <v>53</v>
      </c>
      <c r="F98" s="9">
        <v>808</v>
      </c>
      <c r="G98" s="9"/>
      <c r="H98" s="9"/>
    </row>
    <row r="99" spans="1:8" ht="12.75">
      <c r="A99" s="35" t="s">
        <v>129</v>
      </c>
      <c r="B99" s="36"/>
      <c r="C99" s="36"/>
      <c r="D99" s="36"/>
      <c r="E99" s="36"/>
      <c r="F99" s="36"/>
      <c r="G99" s="36"/>
      <c r="H99" s="37"/>
    </row>
    <row r="100" spans="1:8" ht="37.5" customHeight="1">
      <c r="A100" s="7" t="s">
        <v>130</v>
      </c>
      <c r="B100" s="8"/>
      <c r="C100" s="8"/>
      <c r="D100" s="8" t="s">
        <v>152</v>
      </c>
      <c r="E100" s="10" t="s">
        <v>146</v>
      </c>
      <c r="F100" s="9">
        <v>1</v>
      </c>
      <c r="G100" s="9"/>
      <c r="H100" s="9"/>
    </row>
    <row r="101" spans="1:8" ht="37.5" customHeight="1">
      <c r="A101" s="7" t="s">
        <v>133</v>
      </c>
      <c r="B101" s="8" t="s">
        <v>131</v>
      </c>
      <c r="C101" s="8" t="s">
        <v>494</v>
      </c>
      <c r="D101" s="8" t="s">
        <v>132</v>
      </c>
      <c r="E101" s="10" t="s">
        <v>20</v>
      </c>
      <c r="F101" s="9">
        <v>18</v>
      </c>
      <c r="G101" s="9"/>
      <c r="H101" s="9"/>
    </row>
    <row r="102" spans="1:8" ht="37.5" customHeight="1">
      <c r="A102" s="7" t="s">
        <v>136</v>
      </c>
      <c r="B102" s="8" t="s">
        <v>134</v>
      </c>
      <c r="C102" s="8" t="s">
        <v>494</v>
      </c>
      <c r="D102" s="8" t="s">
        <v>135</v>
      </c>
      <c r="E102" s="10" t="s">
        <v>20</v>
      </c>
      <c r="F102" s="9">
        <v>25</v>
      </c>
      <c r="G102" s="9"/>
      <c r="H102" s="9"/>
    </row>
    <row r="103" spans="1:8" ht="49.5" customHeight="1">
      <c r="A103" s="7" t="s">
        <v>137</v>
      </c>
      <c r="B103" s="8" t="s">
        <v>505</v>
      </c>
      <c r="C103" s="8" t="s">
        <v>504</v>
      </c>
      <c r="D103" s="8" t="s">
        <v>506</v>
      </c>
      <c r="E103" s="10" t="s">
        <v>53</v>
      </c>
      <c r="F103" s="9">
        <v>55.9</v>
      </c>
      <c r="G103" s="9"/>
      <c r="H103" s="9"/>
    </row>
    <row r="104" spans="1:8" ht="49.5" customHeight="1">
      <c r="A104" s="7" t="s">
        <v>138</v>
      </c>
      <c r="B104" s="8" t="s">
        <v>508</v>
      </c>
      <c r="C104" s="8" t="s">
        <v>504</v>
      </c>
      <c r="D104" s="8" t="s">
        <v>507</v>
      </c>
      <c r="E104" s="10" t="s">
        <v>53</v>
      </c>
      <c r="F104" s="9">
        <v>161.5</v>
      </c>
      <c r="G104" s="9"/>
      <c r="H104" s="9"/>
    </row>
    <row r="105" spans="1:8" ht="49.5" customHeight="1">
      <c r="A105" s="7" t="s">
        <v>153</v>
      </c>
      <c r="B105" s="8" t="s">
        <v>509</v>
      </c>
      <c r="C105" s="8" t="s">
        <v>504</v>
      </c>
      <c r="D105" s="8" t="s">
        <v>510</v>
      </c>
      <c r="E105" s="10" t="s">
        <v>53</v>
      </c>
      <c r="F105" s="9">
        <v>41</v>
      </c>
      <c r="G105" s="9"/>
      <c r="H105" s="9"/>
    </row>
    <row r="106" spans="1:8" ht="15" customHeight="1">
      <c r="A106" s="38" t="s">
        <v>154</v>
      </c>
      <c r="B106" s="39"/>
      <c r="C106" s="39"/>
      <c r="D106" s="39"/>
      <c r="E106" s="39"/>
      <c r="F106" s="40"/>
      <c r="G106" s="52"/>
      <c r="H106" s="53"/>
    </row>
    <row r="107" spans="1:8" ht="15.75">
      <c r="A107" s="41" t="s">
        <v>14</v>
      </c>
      <c r="B107" s="42"/>
      <c r="C107" s="42"/>
      <c r="D107" s="42"/>
      <c r="E107" s="42"/>
      <c r="F107" s="42"/>
      <c r="G107" s="42"/>
      <c r="H107" s="43"/>
    </row>
    <row r="108" spans="1:8" ht="14.25" customHeight="1">
      <c r="A108" s="16" t="s">
        <v>254</v>
      </c>
      <c r="B108" s="49" t="s">
        <v>255</v>
      </c>
      <c r="C108" s="50"/>
      <c r="D108" s="50"/>
      <c r="E108" s="50"/>
      <c r="F108" s="50"/>
      <c r="G108" s="50"/>
      <c r="H108" s="51"/>
    </row>
    <row r="109" spans="1:8" ht="38.25">
      <c r="A109" s="34" t="s">
        <v>8</v>
      </c>
      <c r="B109" s="27" t="s">
        <v>256</v>
      </c>
      <c r="C109" s="10" t="s">
        <v>495</v>
      </c>
      <c r="D109" s="27" t="s">
        <v>257</v>
      </c>
      <c r="E109" s="28" t="s">
        <v>258</v>
      </c>
      <c r="F109" s="29" t="s">
        <v>259</v>
      </c>
      <c r="G109" s="30"/>
      <c r="H109" s="30"/>
    </row>
    <row r="110" spans="1:8" ht="40.5" customHeight="1">
      <c r="A110" s="34" t="s">
        <v>9</v>
      </c>
      <c r="B110" s="27" t="s">
        <v>260</v>
      </c>
      <c r="C110" s="10" t="s">
        <v>495</v>
      </c>
      <c r="D110" s="27" t="s">
        <v>261</v>
      </c>
      <c r="E110" s="28" t="s">
        <v>258</v>
      </c>
      <c r="F110" s="29" t="s">
        <v>262</v>
      </c>
      <c r="G110" s="30"/>
      <c r="H110" s="30"/>
    </row>
    <row r="111" spans="1:8" ht="40.5" customHeight="1">
      <c r="A111" s="34" t="s">
        <v>10</v>
      </c>
      <c r="B111" s="27" t="s">
        <v>263</v>
      </c>
      <c r="C111" s="10" t="s">
        <v>495</v>
      </c>
      <c r="D111" s="27" t="s">
        <v>264</v>
      </c>
      <c r="E111" s="28" t="s">
        <v>258</v>
      </c>
      <c r="F111" s="29" t="s">
        <v>265</v>
      </c>
      <c r="G111" s="30"/>
      <c r="H111" s="30"/>
    </row>
    <row r="112" spans="1:8" ht="41.25" customHeight="1">
      <c r="A112" s="34" t="s">
        <v>25</v>
      </c>
      <c r="B112" s="27" t="s">
        <v>266</v>
      </c>
      <c r="C112" s="10" t="s">
        <v>495</v>
      </c>
      <c r="D112" s="27" t="s">
        <v>267</v>
      </c>
      <c r="E112" s="28" t="s">
        <v>50</v>
      </c>
      <c r="F112" s="29" t="s">
        <v>268</v>
      </c>
      <c r="G112" s="30"/>
      <c r="H112" s="30"/>
    </row>
    <row r="113" spans="1:8" ht="51">
      <c r="A113" s="34" t="s">
        <v>29</v>
      </c>
      <c r="B113" s="27" t="s">
        <v>269</v>
      </c>
      <c r="C113" s="10" t="s">
        <v>495</v>
      </c>
      <c r="D113" s="27" t="s">
        <v>270</v>
      </c>
      <c r="E113" s="28" t="s">
        <v>74</v>
      </c>
      <c r="F113" s="29" t="s">
        <v>271</v>
      </c>
      <c r="G113" s="30"/>
      <c r="H113" s="30"/>
    </row>
    <row r="114" spans="1:8" ht="37.5" customHeight="1">
      <c r="A114" s="34" t="s">
        <v>33</v>
      </c>
      <c r="B114" s="27" t="s">
        <v>272</v>
      </c>
      <c r="C114" s="10" t="s">
        <v>495</v>
      </c>
      <c r="D114" s="27" t="s">
        <v>273</v>
      </c>
      <c r="E114" s="28" t="s">
        <v>74</v>
      </c>
      <c r="F114" s="29" t="s">
        <v>271</v>
      </c>
      <c r="G114" s="30"/>
      <c r="H114" s="30"/>
    </row>
    <row r="115" spans="1:8" ht="12.75">
      <c r="A115" s="16" t="s">
        <v>274</v>
      </c>
      <c r="B115" s="49" t="s">
        <v>275</v>
      </c>
      <c r="C115" s="50"/>
      <c r="D115" s="50"/>
      <c r="E115" s="50"/>
      <c r="F115" s="50"/>
      <c r="G115" s="50"/>
      <c r="H115" s="51"/>
    </row>
    <row r="116" spans="1:8" ht="89.25">
      <c r="A116" s="34" t="s">
        <v>48</v>
      </c>
      <c r="B116" s="27" t="s">
        <v>276</v>
      </c>
      <c r="C116" s="10" t="s">
        <v>495</v>
      </c>
      <c r="D116" s="18" t="s">
        <v>277</v>
      </c>
      <c r="E116" s="28" t="s">
        <v>67</v>
      </c>
      <c r="F116" s="31" t="s">
        <v>278</v>
      </c>
      <c r="G116" s="30"/>
      <c r="H116" s="30"/>
    </row>
    <row r="117" spans="1:8" ht="54" customHeight="1">
      <c r="A117" s="34" t="s">
        <v>51</v>
      </c>
      <c r="B117" s="27" t="s">
        <v>279</v>
      </c>
      <c r="C117" s="10" t="s">
        <v>495</v>
      </c>
      <c r="D117" s="17" t="s">
        <v>280</v>
      </c>
      <c r="E117" s="28" t="s">
        <v>67</v>
      </c>
      <c r="F117" s="31" t="s">
        <v>281</v>
      </c>
      <c r="G117" s="30"/>
      <c r="H117" s="30"/>
    </row>
    <row r="118" spans="1:12" ht="89.25">
      <c r="A118" s="34" t="s">
        <v>52</v>
      </c>
      <c r="B118" s="27" t="s">
        <v>282</v>
      </c>
      <c r="C118" s="10" t="s">
        <v>495</v>
      </c>
      <c r="D118" s="17" t="s">
        <v>283</v>
      </c>
      <c r="E118" s="28" t="s">
        <v>67</v>
      </c>
      <c r="F118" s="31" t="s">
        <v>284</v>
      </c>
      <c r="G118" s="30"/>
      <c r="H118" s="30"/>
      <c r="L118" s="19"/>
    </row>
    <row r="119" spans="1:8" ht="51">
      <c r="A119" s="34" t="s">
        <v>54</v>
      </c>
      <c r="B119" s="27" t="s">
        <v>279</v>
      </c>
      <c r="C119" s="10" t="s">
        <v>495</v>
      </c>
      <c r="D119" s="17" t="s">
        <v>285</v>
      </c>
      <c r="E119" s="28" t="s">
        <v>67</v>
      </c>
      <c r="F119" s="31" t="s">
        <v>286</v>
      </c>
      <c r="G119" s="30"/>
      <c r="H119" s="30"/>
    </row>
    <row r="120" spans="1:8" ht="51">
      <c r="A120" s="34" t="s">
        <v>55</v>
      </c>
      <c r="B120" s="27" t="s">
        <v>287</v>
      </c>
      <c r="C120" s="10" t="s">
        <v>495</v>
      </c>
      <c r="D120" s="17" t="s">
        <v>288</v>
      </c>
      <c r="E120" s="28" t="s">
        <v>53</v>
      </c>
      <c r="F120" s="31" t="s">
        <v>289</v>
      </c>
      <c r="G120" s="30"/>
      <c r="H120" s="30"/>
    </row>
    <row r="121" spans="1:8" ht="38.25">
      <c r="A121" s="34" t="s">
        <v>56</v>
      </c>
      <c r="B121" s="27" t="s">
        <v>290</v>
      </c>
      <c r="C121" s="10" t="s">
        <v>495</v>
      </c>
      <c r="D121" s="17" t="s">
        <v>291</v>
      </c>
      <c r="E121" s="28" t="s">
        <v>53</v>
      </c>
      <c r="F121" s="31" t="s">
        <v>289</v>
      </c>
      <c r="G121" s="30"/>
      <c r="H121" s="30"/>
    </row>
    <row r="122" spans="1:8" ht="12.75">
      <c r="A122" s="16" t="s">
        <v>292</v>
      </c>
      <c r="B122" s="49" t="s">
        <v>293</v>
      </c>
      <c r="C122" s="50"/>
      <c r="D122" s="50"/>
      <c r="E122" s="50"/>
      <c r="F122" s="50"/>
      <c r="G122" s="50"/>
      <c r="H122" s="51"/>
    </row>
    <row r="123" spans="1:8" ht="38.25">
      <c r="A123" s="34" t="s">
        <v>78</v>
      </c>
      <c r="B123" s="27" t="s">
        <v>294</v>
      </c>
      <c r="C123" s="10" t="s">
        <v>495</v>
      </c>
      <c r="D123" s="17" t="s">
        <v>295</v>
      </c>
      <c r="E123" s="28" t="s">
        <v>296</v>
      </c>
      <c r="F123" s="31" t="s">
        <v>297</v>
      </c>
      <c r="G123" s="30"/>
      <c r="H123" s="30"/>
    </row>
    <row r="124" spans="1:8" ht="38.25">
      <c r="A124" s="34" t="s">
        <v>79</v>
      </c>
      <c r="B124" s="27" t="s">
        <v>298</v>
      </c>
      <c r="C124" s="10" t="s">
        <v>495</v>
      </c>
      <c r="D124" s="17" t="s">
        <v>299</v>
      </c>
      <c r="E124" s="32" t="s">
        <v>300</v>
      </c>
      <c r="F124" s="31" t="s">
        <v>301</v>
      </c>
      <c r="G124" s="30"/>
      <c r="H124" s="30"/>
    </row>
    <row r="125" spans="1:8" ht="12.75">
      <c r="A125" s="20" t="s">
        <v>302</v>
      </c>
      <c r="B125" s="49" t="s">
        <v>303</v>
      </c>
      <c r="C125" s="54"/>
      <c r="D125" s="54"/>
      <c r="E125" s="54"/>
      <c r="F125" s="54"/>
      <c r="G125" s="54"/>
      <c r="H125" s="55"/>
    </row>
    <row r="126" spans="1:8" ht="38.25">
      <c r="A126" s="34" t="s">
        <v>84</v>
      </c>
      <c r="B126" s="27" t="s">
        <v>304</v>
      </c>
      <c r="C126" s="10" t="s">
        <v>495</v>
      </c>
      <c r="D126" s="17" t="s">
        <v>305</v>
      </c>
      <c r="E126" s="28" t="s">
        <v>50</v>
      </c>
      <c r="F126" s="31" t="s">
        <v>306</v>
      </c>
      <c r="G126" s="30"/>
      <c r="H126" s="30"/>
    </row>
    <row r="127" spans="1:8" ht="38.25">
      <c r="A127" s="34" t="s">
        <v>87</v>
      </c>
      <c r="B127" s="27" t="s">
        <v>307</v>
      </c>
      <c r="C127" s="10" t="s">
        <v>495</v>
      </c>
      <c r="D127" s="17" t="s">
        <v>308</v>
      </c>
      <c r="E127" s="28" t="s">
        <v>296</v>
      </c>
      <c r="F127" s="31" t="s">
        <v>309</v>
      </c>
      <c r="G127" s="30"/>
      <c r="H127" s="30"/>
    </row>
    <row r="128" spans="1:8" ht="38.25">
      <c r="A128" s="34" t="s">
        <v>88</v>
      </c>
      <c r="B128" s="27" t="s">
        <v>310</v>
      </c>
      <c r="C128" s="10" t="s">
        <v>495</v>
      </c>
      <c r="D128" s="17" t="s">
        <v>311</v>
      </c>
      <c r="E128" s="28" t="s">
        <v>50</v>
      </c>
      <c r="F128" s="29" t="s">
        <v>312</v>
      </c>
      <c r="G128" s="30"/>
      <c r="H128" s="30"/>
    </row>
    <row r="129" spans="1:8" ht="38.25">
      <c r="A129" s="34" t="s">
        <v>90</v>
      </c>
      <c r="B129" s="27" t="s">
        <v>313</v>
      </c>
      <c r="C129" s="10" t="s">
        <v>495</v>
      </c>
      <c r="D129" s="17" t="s">
        <v>314</v>
      </c>
      <c r="E129" s="28" t="s">
        <v>296</v>
      </c>
      <c r="F129" s="29" t="s">
        <v>315</v>
      </c>
      <c r="G129" s="30"/>
      <c r="H129" s="30"/>
    </row>
    <row r="130" spans="1:8" ht="38.25">
      <c r="A130" s="34" t="s">
        <v>92</v>
      </c>
      <c r="B130" s="27" t="s">
        <v>316</v>
      </c>
      <c r="C130" s="10" t="s">
        <v>495</v>
      </c>
      <c r="D130" s="17" t="s">
        <v>317</v>
      </c>
      <c r="E130" s="28" t="s">
        <v>50</v>
      </c>
      <c r="F130" s="31" t="s">
        <v>318</v>
      </c>
      <c r="G130" s="30"/>
      <c r="H130" s="30"/>
    </row>
    <row r="131" spans="1:8" ht="41.25" customHeight="1">
      <c r="A131" s="34" t="s">
        <v>319</v>
      </c>
      <c r="B131" s="27" t="s">
        <v>316</v>
      </c>
      <c r="C131" s="10" t="s">
        <v>495</v>
      </c>
      <c r="D131" s="17" t="s">
        <v>320</v>
      </c>
      <c r="E131" s="28" t="s">
        <v>296</v>
      </c>
      <c r="F131" s="29" t="s">
        <v>262</v>
      </c>
      <c r="G131" s="30"/>
      <c r="H131" s="30"/>
    </row>
    <row r="132" spans="1:8" ht="38.25">
      <c r="A132" s="34" t="s">
        <v>321</v>
      </c>
      <c r="B132" s="27" t="s">
        <v>322</v>
      </c>
      <c r="C132" s="10" t="s">
        <v>495</v>
      </c>
      <c r="D132" s="17" t="s">
        <v>148</v>
      </c>
      <c r="E132" s="28" t="s">
        <v>50</v>
      </c>
      <c r="F132" s="31" t="s">
        <v>323</v>
      </c>
      <c r="G132" s="30"/>
      <c r="H132" s="30"/>
    </row>
    <row r="133" spans="1:8" ht="38.25">
      <c r="A133" s="34" t="s">
        <v>324</v>
      </c>
      <c r="B133" s="27" t="s">
        <v>325</v>
      </c>
      <c r="C133" s="10" t="s">
        <v>495</v>
      </c>
      <c r="D133" s="17" t="s">
        <v>326</v>
      </c>
      <c r="E133" s="28" t="s">
        <v>296</v>
      </c>
      <c r="F133" s="29" t="s">
        <v>327</v>
      </c>
      <c r="G133" s="30"/>
      <c r="H133" s="30"/>
    </row>
    <row r="134" spans="1:8" ht="38.25">
      <c r="A134" s="34" t="s">
        <v>328</v>
      </c>
      <c r="B134" s="27" t="s">
        <v>329</v>
      </c>
      <c r="C134" s="10" t="s">
        <v>495</v>
      </c>
      <c r="D134" s="17" t="s">
        <v>330</v>
      </c>
      <c r="E134" s="28" t="s">
        <v>53</v>
      </c>
      <c r="F134" s="31" t="s">
        <v>331</v>
      </c>
      <c r="G134" s="30"/>
      <c r="H134" s="30"/>
    </row>
    <row r="135" spans="1:8" ht="38.25">
      <c r="A135" s="34" t="s">
        <v>332</v>
      </c>
      <c r="B135" s="27" t="s">
        <v>333</v>
      </c>
      <c r="C135" s="10" t="s">
        <v>495</v>
      </c>
      <c r="D135" s="17" t="s">
        <v>334</v>
      </c>
      <c r="E135" s="28" t="s">
        <v>53</v>
      </c>
      <c r="F135" s="31" t="s">
        <v>335</v>
      </c>
      <c r="G135" s="30"/>
      <c r="H135" s="30"/>
    </row>
    <row r="136" spans="1:8" ht="38.25">
      <c r="A136" s="34" t="s">
        <v>336</v>
      </c>
      <c r="B136" s="27" t="s">
        <v>337</v>
      </c>
      <c r="C136" s="10" t="s">
        <v>495</v>
      </c>
      <c r="D136" s="17" t="s">
        <v>338</v>
      </c>
      <c r="E136" s="28" t="s">
        <v>296</v>
      </c>
      <c r="F136" s="31" t="s">
        <v>339</v>
      </c>
      <c r="G136" s="30"/>
      <c r="H136" s="30"/>
    </row>
    <row r="137" spans="1:8" ht="63" customHeight="1">
      <c r="A137" s="34" t="s">
        <v>340</v>
      </c>
      <c r="B137" s="27" t="s">
        <v>341</v>
      </c>
      <c r="C137" s="10" t="s">
        <v>495</v>
      </c>
      <c r="D137" s="17" t="s">
        <v>342</v>
      </c>
      <c r="E137" s="28" t="s">
        <v>296</v>
      </c>
      <c r="F137" s="29" t="s">
        <v>343</v>
      </c>
      <c r="G137" s="30"/>
      <c r="H137" s="30"/>
    </row>
    <row r="138" spans="1:8" ht="38.25">
      <c r="A138" s="34" t="s">
        <v>344</v>
      </c>
      <c r="B138" s="27" t="s">
        <v>345</v>
      </c>
      <c r="C138" s="10" t="s">
        <v>495</v>
      </c>
      <c r="D138" s="17" t="s">
        <v>346</v>
      </c>
      <c r="E138" s="28" t="s">
        <v>347</v>
      </c>
      <c r="F138" s="31" t="s">
        <v>309</v>
      </c>
      <c r="G138" s="30"/>
      <c r="H138" s="30"/>
    </row>
    <row r="139" spans="1:8" ht="38.25">
      <c r="A139" s="34" t="s">
        <v>348</v>
      </c>
      <c r="B139" s="27" t="s">
        <v>349</v>
      </c>
      <c r="C139" s="10" t="s">
        <v>495</v>
      </c>
      <c r="D139" s="18" t="s">
        <v>350</v>
      </c>
      <c r="E139" s="28" t="s">
        <v>347</v>
      </c>
      <c r="F139" s="31" t="s">
        <v>351</v>
      </c>
      <c r="G139" s="30"/>
      <c r="H139" s="30"/>
    </row>
    <row r="140" spans="1:8" ht="37.5" customHeight="1">
      <c r="A140" s="34" t="s">
        <v>352</v>
      </c>
      <c r="B140" s="27" t="s">
        <v>353</v>
      </c>
      <c r="C140" s="10" t="s">
        <v>495</v>
      </c>
      <c r="D140" s="17" t="s">
        <v>354</v>
      </c>
      <c r="E140" s="28" t="s">
        <v>50</v>
      </c>
      <c r="F140" s="31" t="s">
        <v>323</v>
      </c>
      <c r="G140" s="30"/>
      <c r="H140" s="30"/>
    </row>
    <row r="141" spans="1:8" s="21" customFormat="1" ht="37.5" customHeight="1">
      <c r="A141" s="34" t="s">
        <v>355</v>
      </c>
      <c r="B141" s="27" t="s">
        <v>356</v>
      </c>
      <c r="C141" s="10" t="s">
        <v>495</v>
      </c>
      <c r="D141" s="17" t="s">
        <v>357</v>
      </c>
      <c r="E141" s="28" t="s">
        <v>50</v>
      </c>
      <c r="F141" s="31" t="s">
        <v>318</v>
      </c>
      <c r="G141" s="33"/>
      <c r="H141" s="33"/>
    </row>
    <row r="142" spans="1:8" ht="37.5" customHeight="1">
      <c r="A142" s="34" t="s">
        <v>358</v>
      </c>
      <c r="B142" s="27" t="s">
        <v>359</v>
      </c>
      <c r="C142" s="10" t="s">
        <v>495</v>
      </c>
      <c r="D142" s="17" t="s">
        <v>360</v>
      </c>
      <c r="E142" s="28" t="s">
        <v>50</v>
      </c>
      <c r="F142" s="31" t="s">
        <v>312</v>
      </c>
      <c r="G142" s="30"/>
      <c r="H142" s="30"/>
    </row>
    <row r="143" spans="1:8" ht="38.25">
      <c r="A143" s="34" t="s">
        <v>361</v>
      </c>
      <c r="B143" s="27" t="s">
        <v>362</v>
      </c>
      <c r="C143" s="10" t="s">
        <v>495</v>
      </c>
      <c r="D143" s="17" t="s">
        <v>363</v>
      </c>
      <c r="E143" s="28" t="s">
        <v>50</v>
      </c>
      <c r="F143" s="31" t="s">
        <v>306</v>
      </c>
      <c r="G143" s="30"/>
      <c r="H143" s="30"/>
    </row>
    <row r="144" spans="1:8" ht="15.75" customHeight="1">
      <c r="A144" s="20" t="s">
        <v>364</v>
      </c>
      <c r="B144" s="49" t="s">
        <v>365</v>
      </c>
      <c r="C144" s="54"/>
      <c r="D144" s="54"/>
      <c r="E144" s="54"/>
      <c r="F144" s="54"/>
      <c r="G144" s="54"/>
      <c r="H144" s="55"/>
    </row>
    <row r="145" spans="1:8" ht="41.25" customHeight="1">
      <c r="A145" s="34" t="s">
        <v>94</v>
      </c>
      <c r="B145" s="27" t="s">
        <v>366</v>
      </c>
      <c r="C145" s="10" t="s">
        <v>495</v>
      </c>
      <c r="D145" s="17" t="s">
        <v>367</v>
      </c>
      <c r="E145" s="28" t="s">
        <v>67</v>
      </c>
      <c r="F145" s="31" t="s">
        <v>368</v>
      </c>
      <c r="G145" s="30"/>
      <c r="H145" s="30"/>
    </row>
    <row r="146" spans="1:8" ht="40.5" customHeight="1">
      <c r="A146" s="34" t="s">
        <v>95</v>
      </c>
      <c r="B146" s="27" t="s">
        <v>366</v>
      </c>
      <c r="C146" s="10" t="s">
        <v>495</v>
      </c>
      <c r="D146" s="17" t="s">
        <v>369</v>
      </c>
      <c r="E146" s="28" t="s">
        <v>67</v>
      </c>
      <c r="F146" s="31" t="s">
        <v>370</v>
      </c>
      <c r="G146" s="30"/>
      <c r="H146" s="30"/>
    </row>
    <row r="147" spans="1:8" ht="42" customHeight="1">
      <c r="A147" s="34" t="s">
        <v>96</v>
      </c>
      <c r="B147" s="27" t="s">
        <v>371</v>
      </c>
      <c r="C147" s="10" t="s">
        <v>495</v>
      </c>
      <c r="D147" s="17" t="s">
        <v>372</v>
      </c>
      <c r="E147" s="28" t="s">
        <v>67</v>
      </c>
      <c r="F147" s="31" t="s">
        <v>373</v>
      </c>
      <c r="G147" s="30"/>
      <c r="H147" s="30"/>
    </row>
    <row r="148" spans="1:8" ht="38.25">
      <c r="A148" s="34" t="s">
        <v>97</v>
      </c>
      <c r="B148" s="27" t="s">
        <v>374</v>
      </c>
      <c r="C148" s="10" t="s">
        <v>495</v>
      </c>
      <c r="D148" s="17" t="s">
        <v>375</v>
      </c>
      <c r="E148" s="28" t="s">
        <v>67</v>
      </c>
      <c r="F148" s="31" t="s">
        <v>376</v>
      </c>
      <c r="G148" s="30"/>
      <c r="H148" s="30"/>
    </row>
    <row r="149" spans="1:8" ht="38.25" customHeight="1">
      <c r="A149" s="34" t="s">
        <v>98</v>
      </c>
      <c r="B149" s="27" t="s">
        <v>377</v>
      </c>
      <c r="C149" s="10" t="s">
        <v>495</v>
      </c>
      <c r="D149" s="17" t="s">
        <v>378</v>
      </c>
      <c r="E149" s="28" t="s">
        <v>67</v>
      </c>
      <c r="F149" s="31" t="s">
        <v>379</v>
      </c>
      <c r="G149" s="30"/>
      <c r="H149" s="30"/>
    </row>
    <row r="150" spans="1:8" ht="66.75" customHeight="1">
      <c r="A150" s="34" t="s">
        <v>99</v>
      </c>
      <c r="B150" s="27" t="s">
        <v>380</v>
      </c>
      <c r="C150" s="10" t="s">
        <v>495</v>
      </c>
      <c r="D150" s="17" t="s">
        <v>381</v>
      </c>
      <c r="E150" s="28" t="s">
        <v>67</v>
      </c>
      <c r="F150" s="22" t="s">
        <v>382</v>
      </c>
      <c r="G150" s="30"/>
      <c r="H150" s="30"/>
    </row>
    <row r="151" spans="1:8" ht="52.5" customHeight="1">
      <c r="A151" s="34" t="s">
        <v>383</v>
      </c>
      <c r="B151" s="27" t="s">
        <v>384</v>
      </c>
      <c r="C151" s="10" t="s">
        <v>495</v>
      </c>
      <c r="D151" s="17" t="s">
        <v>385</v>
      </c>
      <c r="E151" s="28" t="s">
        <v>67</v>
      </c>
      <c r="F151" s="22" t="s">
        <v>382</v>
      </c>
      <c r="G151" s="30"/>
      <c r="H151" s="30"/>
    </row>
    <row r="152" spans="1:8" ht="15.75" customHeight="1">
      <c r="A152" s="20" t="s">
        <v>386</v>
      </c>
      <c r="B152" s="49" t="s">
        <v>387</v>
      </c>
      <c r="C152" s="54"/>
      <c r="D152" s="54"/>
      <c r="E152" s="54"/>
      <c r="F152" s="54"/>
      <c r="G152" s="54"/>
      <c r="H152" s="55"/>
    </row>
    <row r="153" spans="1:8" ht="80.25" customHeight="1">
      <c r="A153" s="34" t="s">
        <v>101</v>
      </c>
      <c r="B153" s="27" t="s">
        <v>388</v>
      </c>
      <c r="C153" s="10" t="s">
        <v>495</v>
      </c>
      <c r="D153" s="17" t="s">
        <v>389</v>
      </c>
      <c r="E153" s="28" t="s">
        <v>296</v>
      </c>
      <c r="F153" s="22" t="s">
        <v>390</v>
      </c>
      <c r="G153" s="30"/>
      <c r="H153" s="30"/>
    </row>
    <row r="154" spans="1:8" ht="80.25" customHeight="1">
      <c r="A154" s="34" t="s">
        <v>102</v>
      </c>
      <c r="B154" s="27" t="s">
        <v>391</v>
      </c>
      <c r="C154" s="10" t="s">
        <v>495</v>
      </c>
      <c r="D154" s="17" t="s">
        <v>392</v>
      </c>
      <c r="E154" s="28" t="s">
        <v>296</v>
      </c>
      <c r="F154" s="22" t="s">
        <v>265</v>
      </c>
      <c r="G154" s="30"/>
      <c r="H154" s="30"/>
    </row>
    <row r="155" spans="1:8" ht="37.5" customHeight="1">
      <c r="A155" s="34" t="s">
        <v>103</v>
      </c>
      <c r="B155" s="27" t="s">
        <v>393</v>
      </c>
      <c r="C155" s="10" t="s">
        <v>495</v>
      </c>
      <c r="D155" s="17" t="s">
        <v>394</v>
      </c>
      <c r="E155" s="28" t="s">
        <v>67</v>
      </c>
      <c r="F155" s="22" t="s">
        <v>351</v>
      </c>
      <c r="G155" s="30"/>
      <c r="H155" s="30"/>
    </row>
    <row r="156" spans="1:8" ht="15" customHeight="1">
      <c r="A156" s="38" t="s">
        <v>155</v>
      </c>
      <c r="B156" s="39"/>
      <c r="C156" s="39"/>
      <c r="D156" s="39"/>
      <c r="E156" s="39"/>
      <c r="F156" s="40"/>
      <c r="G156" s="52"/>
      <c r="H156" s="53"/>
    </row>
    <row r="157" spans="1:8" ht="15.75">
      <c r="A157" s="41" t="s">
        <v>15</v>
      </c>
      <c r="B157" s="42"/>
      <c r="C157" s="42"/>
      <c r="D157" s="42"/>
      <c r="E157" s="42"/>
      <c r="F157" s="42"/>
      <c r="G157" s="42"/>
      <c r="H157" s="43"/>
    </row>
    <row r="158" spans="1:8" ht="12.75">
      <c r="A158" s="60" t="s">
        <v>395</v>
      </c>
      <c r="B158" s="61"/>
      <c r="C158" s="61"/>
      <c r="D158" s="61"/>
      <c r="E158" s="61"/>
      <c r="F158" s="61"/>
      <c r="G158" s="61"/>
      <c r="H158" s="62"/>
    </row>
    <row r="159" spans="1:8" ht="51">
      <c r="A159" s="7" t="s">
        <v>8</v>
      </c>
      <c r="B159" s="8" t="s">
        <v>396</v>
      </c>
      <c r="C159" s="8" t="s">
        <v>496</v>
      </c>
      <c r="D159" s="23" t="s">
        <v>397</v>
      </c>
      <c r="E159" s="13" t="s">
        <v>50</v>
      </c>
      <c r="F159" s="9">
        <v>1995</v>
      </c>
      <c r="G159" s="9"/>
      <c r="H159" s="9"/>
    </row>
    <row r="160" spans="1:8" ht="51">
      <c r="A160" s="7" t="s">
        <v>9</v>
      </c>
      <c r="B160" s="8" t="s">
        <v>398</v>
      </c>
      <c r="C160" s="8" t="s">
        <v>496</v>
      </c>
      <c r="D160" s="23" t="s">
        <v>399</v>
      </c>
      <c r="E160" s="13" t="s">
        <v>50</v>
      </c>
      <c r="F160" s="9">
        <v>3990</v>
      </c>
      <c r="G160" s="9"/>
      <c r="H160" s="9"/>
    </row>
    <row r="161" spans="1:8" ht="51">
      <c r="A161" s="7" t="s">
        <v>10</v>
      </c>
      <c r="B161" s="8" t="s">
        <v>400</v>
      </c>
      <c r="C161" s="8" t="s">
        <v>496</v>
      </c>
      <c r="D161" s="23" t="s">
        <v>401</v>
      </c>
      <c r="E161" s="13" t="s">
        <v>50</v>
      </c>
      <c r="F161" s="9">
        <v>1995</v>
      </c>
      <c r="G161" s="9"/>
      <c r="H161" s="9"/>
    </row>
    <row r="162" spans="1:8" ht="63.75">
      <c r="A162" s="7" t="s">
        <v>25</v>
      </c>
      <c r="B162" s="8" t="s">
        <v>402</v>
      </c>
      <c r="C162" s="8" t="s">
        <v>496</v>
      </c>
      <c r="D162" s="23" t="s">
        <v>403</v>
      </c>
      <c r="E162" s="13" t="s">
        <v>50</v>
      </c>
      <c r="F162" s="9">
        <v>2270</v>
      </c>
      <c r="G162" s="9"/>
      <c r="H162" s="9"/>
    </row>
    <row r="163" spans="1:8" ht="63.75">
      <c r="A163" s="7" t="s">
        <v>29</v>
      </c>
      <c r="B163" s="8" t="s">
        <v>404</v>
      </c>
      <c r="C163" s="8" t="s">
        <v>496</v>
      </c>
      <c r="D163" s="23" t="s">
        <v>405</v>
      </c>
      <c r="E163" s="13" t="s">
        <v>50</v>
      </c>
      <c r="F163" s="9">
        <v>92</v>
      </c>
      <c r="G163" s="9"/>
      <c r="H163" s="9"/>
    </row>
    <row r="164" spans="1:8" ht="51">
      <c r="A164" s="7" t="s">
        <v>33</v>
      </c>
      <c r="B164" s="8" t="s">
        <v>402</v>
      </c>
      <c r="C164" s="8" t="s">
        <v>496</v>
      </c>
      <c r="D164" s="23" t="s">
        <v>406</v>
      </c>
      <c r="E164" s="13" t="s">
        <v>50</v>
      </c>
      <c r="F164" s="9">
        <v>1995</v>
      </c>
      <c r="G164" s="9"/>
      <c r="H164" s="9"/>
    </row>
    <row r="165" spans="1:8" ht="63.75">
      <c r="A165" s="7" t="s">
        <v>36</v>
      </c>
      <c r="B165" s="8" t="s">
        <v>407</v>
      </c>
      <c r="C165" s="8" t="s">
        <v>496</v>
      </c>
      <c r="D165" s="23" t="s">
        <v>408</v>
      </c>
      <c r="E165" s="13" t="s">
        <v>296</v>
      </c>
      <c r="F165" s="9">
        <v>130</v>
      </c>
      <c r="G165" s="9"/>
      <c r="H165" s="9"/>
    </row>
    <row r="166" spans="1:8" ht="51">
      <c r="A166" s="7" t="s">
        <v>39</v>
      </c>
      <c r="B166" s="8" t="s">
        <v>409</v>
      </c>
      <c r="C166" s="8" t="s">
        <v>496</v>
      </c>
      <c r="D166" s="23" t="s">
        <v>410</v>
      </c>
      <c r="E166" s="13" t="s">
        <v>67</v>
      </c>
      <c r="F166" s="9">
        <v>20</v>
      </c>
      <c r="G166" s="9"/>
      <c r="H166" s="9"/>
    </row>
    <row r="167" spans="1:8" ht="39" customHeight="1">
      <c r="A167" s="7" t="s">
        <v>42</v>
      </c>
      <c r="B167" s="8" t="s">
        <v>411</v>
      </c>
      <c r="C167" s="8" t="s">
        <v>496</v>
      </c>
      <c r="D167" s="23" t="s">
        <v>412</v>
      </c>
      <c r="E167" s="13" t="s">
        <v>50</v>
      </c>
      <c r="F167" s="9">
        <v>212</v>
      </c>
      <c r="G167" s="9"/>
      <c r="H167" s="9"/>
    </row>
    <row r="168" spans="1:8" ht="51">
      <c r="A168" s="7" t="s">
        <v>46</v>
      </c>
      <c r="B168" s="8" t="s">
        <v>413</v>
      </c>
      <c r="C168" s="8" t="s">
        <v>496</v>
      </c>
      <c r="D168" s="23" t="s">
        <v>414</v>
      </c>
      <c r="E168" s="13" t="s">
        <v>53</v>
      </c>
      <c r="F168" s="9">
        <v>270</v>
      </c>
      <c r="G168" s="9"/>
      <c r="H168" s="9"/>
    </row>
    <row r="169" spans="1:8" ht="51">
      <c r="A169" s="7" t="s">
        <v>415</v>
      </c>
      <c r="B169" s="8" t="s">
        <v>416</v>
      </c>
      <c r="C169" s="8" t="s">
        <v>496</v>
      </c>
      <c r="D169" s="23" t="s">
        <v>417</v>
      </c>
      <c r="E169" s="13" t="s">
        <v>53</v>
      </c>
      <c r="F169" s="9">
        <v>270</v>
      </c>
      <c r="G169" s="9"/>
      <c r="H169" s="9"/>
    </row>
    <row r="170" spans="1:8" ht="51">
      <c r="A170" s="7" t="s">
        <v>418</v>
      </c>
      <c r="B170" s="8" t="s">
        <v>419</v>
      </c>
      <c r="C170" s="8" t="s">
        <v>496</v>
      </c>
      <c r="D170" s="23" t="s">
        <v>420</v>
      </c>
      <c r="E170" s="13" t="s">
        <v>53</v>
      </c>
      <c r="F170" s="9">
        <v>48</v>
      </c>
      <c r="G170" s="9"/>
      <c r="H170" s="9"/>
    </row>
    <row r="171" spans="1:8" ht="51">
      <c r="A171" s="7" t="s">
        <v>421</v>
      </c>
      <c r="B171" s="8" t="s">
        <v>422</v>
      </c>
      <c r="C171" s="8" t="s">
        <v>496</v>
      </c>
      <c r="D171" s="23" t="s">
        <v>423</v>
      </c>
      <c r="E171" s="13" t="s">
        <v>53</v>
      </c>
      <c r="F171" s="9">
        <v>48</v>
      </c>
      <c r="G171" s="9"/>
      <c r="H171" s="9"/>
    </row>
    <row r="172" spans="1:8" ht="51">
      <c r="A172" s="7" t="s">
        <v>424</v>
      </c>
      <c r="B172" s="8" t="s">
        <v>425</v>
      </c>
      <c r="C172" s="8" t="s">
        <v>496</v>
      </c>
      <c r="D172" s="24" t="s">
        <v>426</v>
      </c>
      <c r="E172" s="10" t="s">
        <v>427</v>
      </c>
      <c r="F172" s="9">
        <v>100.5</v>
      </c>
      <c r="G172" s="9"/>
      <c r="H172" s="9"/>
    </row>
    <row r="173" spans="1:8" ht="63.75">
      <c r="A173" s="7" t="s">
        <v>428</v>
      </c>
      <c r="B173" s="8" t="s">
        <v>429</v>
      </c>
      <c r="C173" s="8" t="s">
        <v>496</v>
      </c>
      <c r="D173" s="23" t="s">
        <v>430</v>
      </c>
      <c r="E173" s="13" t="s">
        <v>296</v>
      </c>
      <c r="F173" s="9">
        <v>134</v>
      </c>
      <c r="G173" s="9"/>
      <c r="H173" s="9"/>
    </row>
    <row r="174" spans="1:8" ht="12.75">
      <c r="A174" s="60" t="s">
        <v>248</v>
      </c>
      <c r="B174" s="63"/>
      <c r="C174" s="63"/>
      <c r="D174" s="63"/>
      <c r="E174" s="63"/>
      <c r="F174" s="63"/>
      <c r="G174" s="63"/>
      <c r="H174" s="64"/>
    </row>
    <row r="175" spans="1:8" ht="51">
      <c r="A175" s="7" t="s">
        <v>48</v>
      </c>
      <c r="B175" s="8" t="s">
        <v>431</v>
      </c>
      <c r="C175" s="8" t="s">
        <v>496</v>
      </c>
      <c r="D175" s="23" t="s">
        <v>432</v>
      </c>
      <c r="E175" s="13" t="s">
        <v>67</v>
      </c>
      <c r="F175" s="9">
        <v>67</v>
      </c>
      <c r="G175" s="9"/>
      <c r="H175" s="9"/>
    </row>
    <row r="176" spans="1:8" ht="89.25">
      <c r="A176" s="7" t="s">
        <v>51</v>
      </c>
      <c r="B176" s="8" t="s">
        <v>433</v>
      </c>
      <c r="C176" s="8" t="s">
        <v>496</v>
      </c>
      <c r="D176" s="23" t="s">
        <v>434</v>
      </c>
      <c r="E176" s="13" t="s">
        <v>296</v>
      </c>
      <c r="F176" s="9">
        <v>67</v>
      </c>
      <c r="G176" s="9"/>
      <c r="H176" s="9"/>
    </row>
    <row r="177" spans="1:8" ht="63.75">
      <c r="A177" s="7" t="s">
        <v>52</v>
      </c>
      <c r="B177" s="8" t="s">
        <v>435</v>
      </c>
      <c r="C177" s="8" t="s">
        <v>496</v>
      </c>
      <c r="D177" s="23" t="s">
        <v>436</v>
      </c>
      <c r="E177" s="13" t="s">
        <v>296</v>
      </c>
      <c r="F177" s="9">
        <v>67</v>
      </c>
      <c r="G177" s="9"/>
      <c r="H177" s="9"/>
    </row>
    <row r="178" spans="1:8" ht="51">
      <c r="A178" s="7" t="s">
        <v>54</v>
      </c>
      <c r="B178" s="8" t="s">
        <v>437</v>
      </c>
      <c r="C178" s="8" t="s">
        <v>496</v>
      </c>
      <c r="D178" s="23" t="s">
        <v>438</v>
      </c>
      <c r="E178" s="13" t="s">
        <v>296</v>
      </c>
      <c r="F178" s="9">
        <v>67</v>
      </c>
      <c r="G178" s="9"/>
      <c r="H178" s="9"/>
    </row>
    <row r="179" spans="1:8" ht="51">
      <c r="A179" s="7" t="s">
        <v>55</v>
      </c>
      <c r="B179" s="8" t="s">
        <v>439</v>
      </c>
      <c r="C179" s="8" t="s">
        <v>496</v>
      </c>
      <c r="D179" s="23" t="s">
        <v>440</v>
      </c>
      <c r="E179" s="10" t="s">
        <v>441</v>
      </c>
      <c r="F179" s="9">
        <v>603</v>
      </c>
      <c r="G179" s="9"/>
      <c r="H179" s="9"/>
    </row>
    <row r="180" spans="1:8" ht="51">
      <c r="A180" s="7" t="s">
        <v>56</v>
      </c>
      <c r="B180" s="8" t="s">
        <v>442</v>
      </c>
      <c r="C180" s="8" t="s">
        <v>496</v>
      </c>
      <c r="D180" s="23" t="s">
        <v>443</v>
      </c>
      <c r="E180" s="13" t="s">
        <v>258</v>
      </c>
      <c r="F180" s="9">
        <v>67</v>
      </c>
      <c r="G180" s="9"/>
      <c r="H180" s="9"/>
    </row>
    <row r="181" spans="1:8" ht="12.75">
      <c r="A181" s="60" t="s">
        <v>149</v>
      </c>
      <c r="B181" s="63"/>
      <c r="C181" s="63"/>
      <c r="D181" s="63"/>
      <c r="E181" s="63"/>
      <c r="F181" s="63"/>
      <c r="G181" s="63"/>
      <c r="H181" s="64"/>
    </row>
    <row r="182" spans="1:8" ht="51">
      <c r="A182" s="7" t="s">
        <v>78</v>
      </c>
      <c r="B182" s="12" t="s">
        <v>444</v>
      </c>
      <c r="C182" s="8" t="s">
        <v>496</v>
      </c>
      <c r="D182" s="24" t="s">
        <v>445</v>
      </c>
      <c r="E182" s="13" t="s">
        <v>147</v>
      </c>
      <c r="F182" s="25">
        <v>73</v>
      </c>
      <c r="G182" s="9"/>
      <c r="H182" s="9"/>
    </row>
    <row r="183" spans="1:8" ht="51">
      <c r="A183" s="7" t="s">
        <v>79</v>
      </c>
      <c r="B183" s="12" t="s">
        <v>446</v>
      </c>
      <c r="C183" s="8" t="s">
        <v>496</v>
      </c>
      <c r="D183" s="24" t="s">
        <v>447</v>
      </c>
      <c r="E183" s="10" t="s">
        <v>448</v>
      </c>
      <c r="F183" s="25">
        <v>1</v>
      </c>
      <c r="G183" s="9"/>
      <c r="H183" s="9"/>
    </row>
    <row r="184" spans="1:8" ht="51">
      <c r="A184" s="7" t="s">
        <v>81</v>
      </c>
      <c r="B184" s="12" t="s">
        <v>449</v>
      </c>
      <c r="C184" s="8" t="s">
        <v>496</v>
      </c>
      <c r="D184" s="24" t="s">
        <v>450</v>
      </c>
      <c r="E184" s="10" t="s">
        <v>448</v>
      </c>
      <c r="F184" s="25">
        <v>66</v>
      </c>
      <c r="G184" s="9"/>
      <c r="H184" s="9"/>
    </row>
    <row r="185" spans="1:8" ht="51">
      <c r="A185" s="7" t="s">
        <v>141</v>
      </c>
      <c r="B185" s="12" t="s">
        <v>451</v>
      </c>
      <c r="C185" s="8" t="s">
        <v>496</v>
      </c>
      <c r="D185" s="24" t="s">
        <v>452</v>
      </c>
      <c r="E185" s="10" t="s">
        <v>448</v>
      </c>
      <c r="F185" s="25">
        <v>1</v>
      </c>
      <c r="G185" s="9"/>
      <c r="H185" s="9"/>
    </row>
    <row r="186" spans="1:8" ht="51">
      <c r="A186" s="7" t="s">
        <v>142</v>
      </c>
      <c r="B186" s="12" t="s">
        <v>453</v>
      </c>
      <c r="C186" s="8" t="s">
        <v>496</v>
      </c>
      <c r="D186" s="24" t="s">
        <v>454</v>
      </c>
      <c r="E186" s="10" t="s">
        <v>448</v>
      </c>
      <c r="F186" s="25">
        <v>66</v>
      </c>
      <c r="G186" s="9"/>
      <c r="H186" s="9"/>
    </row>
    <row r="187" spans="1:8" ht="51">
      <c r="A187" s="7" t="s">
        <v>143</v>
      </c>
      <c r="B187" s="12" t="s">
        <v>455</v>
      </c>
      <c r="C187" s="8" t="s">
        <v>496</v>
      </c>
      <c r="D187" s="8" t="s">
        <v>456</v>
      </c>
      <c r="E187" s="13" t="s">
        <v>457</v>
      </c>
      <c r="F187" s="25">
        <v>600</v>
      </c>
      <c r="G187" s="9"/>
      <c r="H187" s="9"/>
    </row>
    <row r="188" spans="1:8" ht="12.75">
      <c r="A188" s="60" t="s">
        <v>458</v>
      </c>
      <c r="B188" s="63"/>
      <c r="C188" s="63"/>
      <c r="D188" s="63"/>
      <c r="E188" s="63"/>
      <c r="F188" s="63"/>
      <c r="G188" s="63"/>
      <c r="H188" s="64"/>
    </row>
    <row r="189" spans="1:8" ht="51">
      <c r="A189" s="7" t="s">
        <v>84</v>
      </c>
      <c r="B189" s="8" t="s">
        <v>459</v>
      </c>
      <c r="C189" s="8" t="s">
        <v>496</v>
      </c>
      <c r="D189" s="23" t="s">
        <v>460</v>
      </c>
      <c r="E189" s="13" t="s">
        <v>461</v>
      </c>
      <c r="F189" s="26">
        <v>33</v>
      </c>
      <c r="G189" s="9"/>
      <c r="H189" s="9"/>
    </row>
    <row r="190" spans="1:8" ht="51">
      <c r="A190" s="7" t="s">
        <v>87</v>
      </c>
      <c r="B190" s="8" t="s">
        <v>462</v>
      </c>
      <c r="C190" s="8" t="s">
        <v>496</v>
      </c>
      <c r="D190" s="23" t="s">
        <v>463</v>
      </c>
      <c r="E190" s="13" t="s">
        <v>146</v>
      </c>
      <c r="F190" s="26">
        <v>33</v>
      </c>
      <c r="G190" s="9"/>
      <c r="H190" s="9"/>
    </row>
    <row r="191" spans="1:8" ht="76.5">
      <c r="A191" s="7" t="s">
        <v>88</v>
      </c>
      <c r="B191" s="8" t="s">
        <v>464</v>
      </c>
      <c r="C191" s="8" t="s">
        <v>496</v>
      </c>
      <c r="D191" s="23" t="s">
        <v>465</v>
      </c>
      <c r="E191" s="13" t="s">
        <v>74</v>
      </c>
      <c r="F191" s="26">
        <v>9.9</v>
      </c>
      <c r="G191" s="9"/>
      <c r="H191" s="9"/>
    </row>
    <row r="192" spans="1:8" ht="51">
      <c r="A192" s="7" t="s">
        <v>90</v>
      </c>
      <c r="B192" s="8" t="s">
        <v>466</v>
      </c>
      <c r="C192" s="8" t="s">
        <v>496</v>
      </c>
      <c r="D192" s="23" t="s">
        <v>467</v>
      </c>
      <c r="E192" s="13" t="s">
        <v>74</v>
      </c>
      <c r="F192" s="26">
        <v>39.6</v>
      </c>
      <c r="G192" s="9"/>
      <c r="H192" s="9"/>
    </row>
    <row r="193" spans="1:8" ht="15" customHeight="1">
      <c r="A193" s="38" t="s">
        <v>156</v>
      </c>
      <c r="B193" s="39"/>
      <c r="C193" s="39"/>
      <c r="D193" s="39"/>
      <c r="E193" s="39"/>
      <c r="F193" s="40"/>
      <c r="G193" s="52"/>
      <c r="H193" s="53"/>
    </row>
    <row r="194" spans="1:8" ht="19.5" customHeight="1">
      <c r="A194" s="56" t="s">
        <v>249</v>
      </c>
      <c r="B194" s="57"/>
      <c r="C194" s="57"/>
      <c r="D194" s="57"/>
      <c r="E194" s="57"/>
      <c r="F194" s="58"/>
      <c r="G194" s="52"/>
      <c r="H194" s="53"/>
    </row>
    <row r="196" spans="1:8" ht="18.75">
      <c r="A196" s="59" t="s">
        <v>468</v>
      </c>
      <c r="B196" s="59"/>
      <c r="C196" s="59"/>
      <c r="D196" s="59"/>
      <c r="E196" s="59"/>
      <c r="F196" s="59"/>
      <c r="G196" s="59"/>
      <c r="H196" s="59"/>
    </row>
  </sheetData>
  <sheetProtection/>
  <mergeCells count="36">
    <mergeCell ref="A194:F194"/>
    <mergeCell ref="G194:H194"/>
    <mergeCell ref="A196:H196"/>
    <mergeCell ref="A157:H157"/>
    <mergeCell ref="A158:H158"/>
    <mergeCell ref="A174:H174"/>
    <mergeCell ref="A181:H181"/>
    <mergeCell ref="A188:H188"/>
    <mergeCell ref="A193:F193"/>
    <mergeCell ref="G193:H193"/>
    <mergeCell ref="B122:H122"/>
    <mergeCell ref="B125:H125"/>
    <mergeCell ref="B144:H144"/>
    <mergeCell ref="B152:H152"/>
    <mergeCell ref="A156:F156"/>
    <mergeCell ref="G156:H156"/>
    <mergeCell ref="A8:H11"/>
    <mergeCell ref="A52:H52"/>
    <mergeCell ref="A30:H30"/>
    <mergeCell ref="A70:H70"/>
    <mergeCell ref="B108:H108"/>
    <mergeCell ref="B115:H115"/>
    <mergeCell ref="A92:H92"/>
    <mergeCell ref="G106:H106"/>
    <mergeCell ref="A95:H95"/>
    <mergeCell ref="A99:H99"/>
    <mergeCell ref="A15:H15"/>
    <mergeCell ref="A106:F106"/>
    <mergeCell ref="A83:H83"/>
    <mergeCell ref="A107:H107"/>
    <mergeCell ref="A1:H1"/>
    <mergeCell ref="A2:H2"/>
    <mergeCell ref="A3:H3"/>
    <mergeCell ref="A14:H14"/>
    <mergeCell ref="A6:H6"/>
    <mergeCell ref="A76:H7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rlysiak</cp:lastModifiedBy>
  <cp:lastPrinted>2008-07-31T12:25:36Z</cp:lastPrinted>
  <dcterms:created xsi:type="dcterms:W3CDTF">2008-05-04T13:44:48Z</dcterms:created>
  <dcterms:modified xsi:type="dcterms:W3CDTF">2008-08-07T06:31:22Z</dcterms:modified>
  <cp:category/>
  <cp:version/>
  <cp:contentType/>
  <cp:contentStatus/>
</cp:coreProperties>
</file>